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bookViews>
    <workbookView xWindow="30315" yWindow="195" windowWidth="25515" windowHeight="16845" activeTab="0"/>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<sst xmlns="http://schemas.openxmlformats.org/spreadsheetml/2006/main" count="1219" uniqueCount="236">
  <si>
    <t>従業者の勤務の体制及び勤務形態一覧表　</t>
  </si>
  <si>
    <t>年</t>
    <rPh sb="0" eb="1">
      <t>ネン</t>
    </rPh>
    <phoneticPr fontId="3"/>
  </si>
  <si>
    <t>～</t>
  </si>
  <si>
    <t>職種名</t>
    <rPh sb="0" eb="2">
      <t>ショクシュ</t>
    </rPh>
    <rPh sb="2" eb="3">
      <t>メイ</t>
    </rPh>
    <phoneticPr fontId="3"/>
  </si>
  <si>
    <t>管理者</t>
    <rPh sb="0" eb="3">
      <t>カンリシャ</t>
    </rPh>
    <phoneticPr fontId="3"/>
  </si>
  <si>
    <t>看護職員</t>
    <rPh sb="0" eb="2">
      <t>カンゴ</t>
    </rPh>
    <rPh sb="2" eb="4">
      <t>ショクイン</t>
    </rPh>
    <phoneticPr fontId="3"/>
  </si>
  <si>
    <t>准看護師</t>
    <rPh sb="0" eb="4">
      <t>ジュンカンゴシ</t>
    </rPh>
    <phoneticPr fontId="3"/>
  </si>
  <si>
    <t>記号</t>
    <rPh sb="0" eb="2">
      <t>キゴウ</t>
    </rPh>
    <phoneticPr fontId="3"/>
  </si>
  <si>
    <t>区分</t>
    <rPh sb="0" eb="2">
      <t>クブン</t>
    </rPh>
    <phoneticPr fontId="3"/>
  </si>
  <si>
    <t>A</t>
  </si>
  <si>
    <t>B</t>
  </si>
  <si>
    <t>C</t>
  </si>
  <si>
    <t>D</t>
  </si>
  <si>
    <t>（注）常勤・非常勤の区分について</t>
    <rPh sb="1" eb="2">
      <t>チュウ</t>
    </rPh>
    <rPh sb="3" eb="5">
      <t>ジョウキン</t>
    </rPh>
    <rPh sb="6" eb="9">
      <t>ヒジョウキン</t>
    </rPh>
    <rPh sb="10" eb="12">
      <t>クブン</t>
    </rPh>
    <phoneticPr fontId="3"/>
  </si>
  <si>
    <t>看護師</t>
    <rPh sb="0" eb="3">
      <t>カンゴシ</t>
    </rPh>
    <phoneticPr fontId="3"/>
  </si>
  <si>
    <t>勤務時間数</t>
    <rPh sb="0" eb="2">
      <t>キンム</t>
    </rPh>
    <rPh sb="2" eb="4">
      <t>ジカン</t>
    </rPh>
    <rPh sb="4" eb="5">
      <t>スウ</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</si>
  <si>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</si>
  <si>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</si>
  <si>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</si>
  <si>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</si>
  <si>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</si>
  <si>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</si>
  <si>
    <t>単位</t>
    <rPh sb="0" eb="2">
      <t>タンイ</t>
    </rPh>
    <phoneticPr fontId="3"/>
  </si>
  <si>
    <t>単位目</t>
    <rPh sb="0" eb="2">
      <t>タンイ</t>
    </rPh>
    <rPh sb="2" eb="3">
      <t>メ</t>
    </rPh>
    <phoneticPr fontId="3"/>
  </si>
  <si>
    <t>（計</t>
    <rPh sb="1" eb="2">
      <t>ケイ</t>
    </rPh>
    <phoneticPr fontId="3"/>
  </si>
  <si>
    <t>時間）</t>
    <rPh sb="0" eb="2">
      <t>ジカン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</si>
  <si>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</si>
  <si>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</si>
  <si>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</si>
  <si>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ー</t>
  </si>
  <si>
    <t>はり師</t>
    <rPh sb="2" eb="3">
      <t>シ</t>
    </rPh>
    <phoneticPr fontId="3"/>
  </si>
  <si>
    <t>きゅう師</t>
    <rPh sb="3" eb="4">
      <t>シ</t>
    </rPh>
    <phoneticPr fontId="3"/>
  </si>
  <si>
    <t>介護福祉士</t>
    <rPh sb="0" eb="2">
      <t>カイゴ</t>
    </rPh>
    <rPh sb="2" eb="5">
      <t>フクシシ</t>
    </rPh>
    <phoneticPr fontId="3"/>
  </si>
  <si>
    <t>（参考様式）</t>
    <rPh sb="1" eb="3">
      <t>サンコウ</t>
    </rPh>
    <rPh sb="3" eb="5">
      <t>ヨウシキ</t>
    </rPh>
    <phoneticPr fontId="4"/>
  </si>
  <si>
    <t>a</t>
  </si>
  <si>
    <t>c</t>
  </si>
  <si>
    <t>h</t>
  </si>
  <si>
    <t>b</t>
  </si>
  <si>
    <t>e</t>
  </si>
  <si>
    <t>f</t>
  </si>
  <si>
    <t>o</t>
  </si>
  <si>
    <t>○○デイサービス</t>
  </si>
  <si>
    <t>d</t>
  </si>
  <si>
    <t>g</t>
  </si>
  <si>
    <t>i</t>
  </si>
  <si>
    <t>j</t>
  </si>
  <si>
    <t>k</t>
  </si>
  <si>
    <t>l</t>
  </si>
  <si>
    <t>m</t>
  </si>
  <si>
    <t>n</t>
  </si>
  <si>
    <t>シフト記号</t>
  </si>
  <si>
    <t>サービス提供時間内
の勤務時間数</t>
    <rPh sb="4" eb="6">
      <t>テイキョウ</t>
    </rPh>
    <rPh sb="6" eb="9">
      <t>ジカンナイ</t>
    </rPh>
    <rPh sb="11" eb="13">
      <t>キンム</t>
    </rPh>
    <rPh sb="13" eb="15">
      <t>ジカン</t>
    </rPh>
    <rPh sb="15" eb="16">
      <t>スウ</t>
    </rPh>
    <phoneticPr fontId="3"/>
  </si>
  <si>
    <t>サービス提供時間</t>
    <rPh sb="4" eb="6">
      <t>テイキョウ</t>
    </rPh>
    <rPh sb="6" eb="8">
      <t>ジカン</t>
    </rPh>
    <phoneticPr fontId="3"/>
  </si>
  <si>
    <t>開始</t>
    <rPh sb="0" eb="2">
      <t>カイシ</t>
    </rPh>
    <phoneticPr fontId="3"/>
  </si>
  <si>
    <t>終了</t>
    <rPh sb="0" eb="2">
      <t>シュウリョウ</t>
    </rPh>
    <phoneticPr fontId="3"/>
  </si>
  <si>
    <t>勤務時間</t>
    <rPh sb="0" eb="2">
      <t>キンム</t>
    </rPh>
    <rPh sb="2" eb="4">
      <t>ジカン</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</si>
  <si>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</si>
  <si>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</si>
  <si>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</si>
  <si>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</si>
  <si>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</si>
  <si>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</si>
  <si>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</si>
  <si>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t>
  </si>
  <si>
    <t>⇒</t>
  </si>
  <si>
    <t>－</t>
  </si>
  <si>
    <t>p</t>
  </si>
  <si>
    <t>q</t>
  </si>
  <si>
    <t>r</t>
  </si>
  <si>
    <t>y</t>
  </si>
  <si>
    <t>z</t>
  </si>
  <si>
    <t>時間/日</t>
    <rPh sb="0" eb="2">
      <t>ジカン</t>
    </rPh>
    <rPh sb="3" eb="4">
      <t>ニチ</t>
    </rPh>
    <phoneticPr fontId="3"/>
  </si>
  <si>
    <t>時間/週</t>
    <rPh sb="0" eb="2">
      <t>ジカン</t>
    </rPh>
    <rPh sb="3" eb="4">
      <t>シュウ</t>
    </rPh>
    <phoneticPr fontId="3"/>
  </si>
  <si>
    <t>時間/月</t>
    <rPh sb="0" eb="2">
      <t>ジカン</t>
    </rPh>
    <rPh sb="3" eb="4">
      <t>ツキ</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</si>
  <si>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</si>
  <si>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</si>
  <si>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</si>
  <si>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</si>
  <si>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当月の日数</t>
    <rPh sb="0" eb="2">
      <t>トウゲツ</t>
    </rPh>
    <rPh sb="3" eb="5">
      <t>ニッスウ</t>
    </rPh>
    <phoneticPr fontId="3"/>
  </si>
  <si>
    <t>日</t>
    <rPh sb="0" eb="1">
      <t>ニチ</t>
    </rPh>
    <phoneticPr fontId="3"/>
  </si>
  <si>
    <t>令和</t>
    <rPh sb="0" eb="2">
      <t>レイワ</t>
    </rPh>
    <phoneticPr fontId="3"/>
  </si>
  <si>
    <t>(</t>
  </si>
  <si>
    <t>)</t>
  </si>
  <si>
    <t>事業所名（</t>
    <rPh sb="0" eb="3">
      <t>ジギョウショ</t>
    </rPh>
    <rPh sb="3" eb="4">
      <t>メイ</t>
    </rPh>
    <phoneticPr fontId="3"/>
  </si>
  <si>
    <t>サービス種別（</t>
    <rPh sb="4" eb="6">
      <t>シュベツ</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</si>
  <si>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</si>
  <si>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</si>
  <si>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（記号の意味）</t>
    <rPh sb="1" eb="3">
      <t>キゴウ</t>
    </rPh>
    <rPh sb="4" eb="6">
      <t>イミ</t>
    </rPh>
    <phoneticPr fontId="3"/>
  </si>
  <si>
    <t>始業時間</t>
    <rPh sb="0" eb="2">
      <t>シギョウ</t>
    </rPh>
    <rPh sb="2" eb="4">
      <t>ジカン</t>
    </rPh>
    <phoneticPr fontId="3"/>
  </si>
  <si>
    <t>終業時間</t>
    <rPh sb="0" eb="2">
      <t>シュウギョウ</t>
    </rPh>
    <rPh sb="2" eb="4">
      <t>ジカン</t>
    </rPh>
    <phoneticPr fontId="3"/>
  </si>
  <si>
    <t>うち、休憩時間</t>
    <rPh sb="3" eb="5">
      <t>キュウケイ</t>
    </rPh>
    <rPh sb="5" eb="7">
      <t>ジカン</t>
    </rPh>
    <phoneticPr fontId="3"/>
  </si>
  <si>
    <t>休：休暇</t>
    <rPh sb="0" eb="1">
      <t>ヤス</t>
    </rPh>
    <rPh sb="2" eb="4">
      <t>キュウカ</t>
    </rPh>
    <phoneticPr fontId="3"/>
  </si>
  <si>
    <t>休</t>
    <rPh sb="0" eb="1">
      <t>ヤス</t>
    </rPh>
    <phoneticPr fontId="3"/>
  </si>
  <si>
    <t>：</t>
  </si>
  <si>
    <t>-</t>
  </si>
  <si>
    <t>（</t>
  </si>
  <si>
    <t>出：出張</t>
    <rPh sb="0" eb="1">
      <t>シュツ</t>
    </rPh>
    <rPh sb="2" eb="4">
      <t>シュッチョウ</t>
    </rPh>
    <phoneticPr fontId="3"/>
  </si>
  <si>
    <t>出</t>
    <rPh sb="0" eb="1">
      <t>シュツ</t>
    </rPh>
    <phoneticPr fontId="3"/>
  </si>
  <si>
    <t>研：研修</t>
    <rPh sb="0" eb="1">
      <t>ケン</t>
    </rPh>
    <rPh sb="2" eb="4">
      <t>ケンシュウ</t>
    </rPh>
    <phoneticPr fontId="3"/>
  </si>
  <si>
    <t>研</t>
    <rPh sb="0" eb="1">
      <t>ケン</t>
    </rPh>
    <phoneticPr fontId="3"/>
  </si>
  <si>
    <t>s</t>
  </si>
  <si>
    <t>t</t>
  </si>
  <si>
    <t>u</t>
  </si>
  <si>
    <t>v</t>
  </si>
  <si>
    <t>w</t>
  </si>
  <si>
    <t>x</t>
  </si>
  <si>
    <t>az</t>
  </si>
  <si>
    <t>サービス提供時間内の勤務時間</t>
    <rPh sb="4" eb="6">
      <t>テイキョウ</t>
    </rPh>
    <rPh sb="6" eb="8">
      <t>ジカン</t>
    </rPh>
    <rPh sb="8" eb="9">
      <t>ナイ</t>
    </rPh>
    <rPh sb="10" eb="12">
      <t>キンム</t>
    </rPh>
    <rPh sb="12" eb="14">
      <t>ジカン</t>
    </rPh>
    <phoneticPr fontId="3"/>
  </si>
  <si>
    <t>１．サービス種別</t>
    <rPh sb="6" eb="8">
      <t>シュベツ</t>
    </rPh>
    <phoneticPr fontId="3"/>
  </si>
  <si>
    <t>社会福祉主事任用資格</t>
    <rPh sb="0" eb="2">
      <t>シャカイ</t>
    </rPh>
    <rPh sb="2" eb="4">
      <t>フクシ</t>
    </rPh>
    <rPh sb="4" eb="6">
      <t>シュジ</t>
    </rPh>
    <rPh sb="6" eb="8">
      <t>ニンヨウ</t>
    </rPh>
    <rPh sb="8" eb="10">
      <t>シカク</t>
    </rPh>
    <phoneticPr fontId="2"/>
  </si>
  <si>
    <t>看護師</t>
    <rPh sb="0" eb="3">
      <t>カンゴシ</t>
    </rPh>
    <phoneticPr fontId="3"/>
  </si>
  <si>
    <t>准看護師</t>
    <rPh sb="0" eb="4">
      <t>ジュンカンゴシ</t>
    </rPh>
    <phoneticPr fontId="3"/>
  </si>
  <si>
    <t>柔道整復師</t>
    <rPh sb="0" eb="2">
      <t>ジュウドウ</t>
    </rPh>
    <rPh sb="2" eb="5">
      <t>セイフクシ</t>
    </rPh>
    <phoneticPr fontId="3"/>
  </si>
  <si>
    <t>あん摩マッサージ指圧師</t>
    <rPh sb="2" eb="3">
      <t>マ</t>
    </rPh>
    <rPh sb="8" eb="11">
      <t>シアツシ</t>
    </rPh>
    <phoneticPr fontId="3"/>
  </si>
  <si>
    <t>職種名</t>
    <rPh sb="0" eb="2">
      <t>ショクシュ</t>
    </rPh>
    <rPh sb="2" eb="3">
      <t>メイ</t>
    </rPh>
    <phoneticPr fontId="3"/>
  </si>
  <si>
    <t>資格</t>
    <rPh sb="0" eb="2">
      <t>シカク</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</si>
  <si>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</si>
  <si>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</si>
  <si>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</si>
  <si>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</si>
  <si>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</si>
  <si>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</si>
  <si>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</si>
  <si>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</si>
  <si>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No</t>
  </si>
  <si>
    <t>サービス種別</t>
    <rPh sb="4" eb="6">
      <t>シュベツ</t>
    </rPh>
    <phoneticPr fontId="3"/>
  </si>
  <si>
    <t>２．職種名・資格名称</t>
    <rPh sb="2" eb="4">
      <t>ショクシュ</t>
    </rPh>
    <rPh sb="4" eb="5">
      <t>メイ</t>
    </rPh>
    <rPh sb="6" eb="8">
      <t>シカク</t>
    </rPh>
    <rPh sb="8" eb="10">
      <t>メイショウ</t>
    </rPh>
    <phoneticPr fontId="3"/>
  </si>
  <si>
    <t>通所介護</t>
    <rPh sb="0" eb="2">
      <t>ツウショ</t>
    </rPh>
    <rPh sb="2" eb="4">
      <t>カイゴ</t>
    </rPh>
    <phoneticPr fontId="3"/>
  </si>
  <si>
    <t>　C12～L12・・・「職種」</t>
    <rPh sb="12" eb="14">
      <t>ショクシュ</t>
    </rPh>
    <phoneticPr fontId="3"/>
  </si>
  <si>
    <t>　C列・・・「管理者」</t>
    <rPh sb="2" eb="3">
      <t>レツ</t>
    </rPh>
    <rPh sb="7" eb="10">
      <t>カンリシャ</t>
    </rPh>
    <phoneticPr fontId="3"/>
  </si>
  <si>
    <t>　D列・・・「生活相談員」</t>
    <rPh sb="2" eb="3">
      <t>レツ</t>
    </rPh>
    <rPh sb="7" eb="9">
      <t>セイカツ</t>
    </rPh>
    <rPh sb="9" eb="12">
      <t>ソウダンイン</t>
    </rPh>
    <phoneticPr fontId="3"/>
  </si>
  <si>
    <t>　E列・・・「看護職員」</t>
    <rPh sb="2" eb="3">
      <t>レツ</t>
    </rPh>
    <rPh sb="7" eb="9">
      <t>カンゴ</t>
    </rPh>
    <rPh sb="9" eb="11">
      <t>ショクイン</t>
    </rPh>
    <phoneticPr fontId="3"/>
  </si>
  <si>
    <t>　F列・・・「介護職員」</t>
    <rPh sb="2" eb="3">
      <t>レツ</t>
    </rPh>
    <rPh sb="7" eb="9">
      <t>カイゴ</t>
    </rPh>
    <rPh sb="9" eb="11">
      <t>ショクイン</t>
    </rPh>
    <phoneticPr fontId="3"/>
  </si>
  <si>
    <t>ー</t>
  </si>
  <si>
    <t>祝</t>
    <rPh sb="0" eb="1">
      <t>シュク</t>
    </rPh>
    <phoneticPr fontId="3"/>
  </si>
  <si>
    <t>人</t>
    <rPh sb="0" eb="1">
      <t>ニン</t>
    </rPh>
    <phoneticPr fontId="3"/>
  </si>
  <si>
    <t>サービス提供時間（送迎時間を除く）</t>
    <rPh sb="4" eb="6">
      <t>テイキョウ</t>
    </rPh>
    <rPh sb="6" eb="8">
      <t>ジカン</t>
    </rPh>
    <rPh sb="9" eb="11">
      <t>ソウゲイ</t>
    </rPh>
    <rPh sb="11" eb="13">
      <t>ジカン</t>
    </rPh>
    <rPh sb="14" eb="15">
      <t>ノゾ</t>
    </rPh>
    <phoneticPr fontId="3"/>
  </si>
  <si>
    <t xml:space="preserve"> 備考（休業日等）</t>
    <rPh sb="1" eb="3">
      <t>ビコウ</t>
    </rPh>
    <rPh sb="4" eb="6">
      <t>キュウギョウ</t>
    </rPh>
    <rPh sb="6" eb="7">
      <t>ヒ</t>
    </rPh>
    <rPh sb="7" eb="8">
      <t>トウ</t>
    </rPh>
    <phoneticPr fontId="3"/>
  </si>
  <si>
    <t xml:space="preserve"> 休業日：12/30～1/3（年末年始）</t>
    <rPh sb="1" eb="3">
      <t>キュウギョウ</t>
    </rPh>
    <rPh sb="3" eb="4">
      <t>ヒ</t>
    </rPh>
    <rPh sb="15" eb="17">
      <t>ネンマツ</t>
    </rPh>
    <rPh sb="17" eb="19">
      <t>ネンシ</t>
    </rPh>
    <phoneticPr fontId="3"/>
  </si>
  <si>
    <t>(1)</t>
  </si>
  <si>
    <t>(2) 事業所の営業日</t>
    <rPh sb="4" eb="7">
      <t>ジギョウショ</t>
    </rPh>
    <rPh sb="8" eb="11">
      <t>エイギョウビ</t>
    </rPh>
    <phoneticPr fontId="3"/>
  </si>
  <si>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</si>
  <si>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(4) 利用定員</t>
    <rPh sb="4" eb="6">
      <t>リヨウ</t>
    </rPh>
    <rPh sb="6" eb="8">
      <t>テイイン</t>
    </rPh>
    <phoneticPr fontId="3"/>
  </si>
  <si>
    <t>(5) 事業所全体のサービス提供単位数</t>
  </si>
  <si>
    <t xml:space="preserve">(6) 当該サービス提供単位のサービス提供時間 </t>
    <rPh sb="4" eb="6">
      <t>トウガイ</t>
    </rPh>
    <rPh sb="10" eb="12">
      <t>テイキョウ</t>
    </rPh>
    <rPh sb="12" eb="14">
      <t>タンイ</t>
    </rPh>
    <rPh sb="19" eb="21">
      <t>テイキョウ</t>
    </rPh>
    <rPh sb="21" eb="23">
      <t>ジカン</t>
    </rPh>
    <phoneticPr fontId="3"/>
  </si>
  <si>
    <t>(7) 
職種</t>
  </si>
  <si>
    <t>(8)
勤務
形態</t>
  </si>
  <si>
    <t>(9)
資格</t>
    <rPh sb="4" eb="6">
      <t>シカク</t>
    </rPh>
    <phoneticPr fontId="3"/>
  </si>
  <si>
    <t>(10) 氏　名</t>
  </si>
  <si>
    <t>(11) 勤 務 時 間 数</t>
    <rPh sb="5" eb="6">
      <t>ツトム</t>
    </rPh>
    <rPh sb="7" eb="8">
      <t>ツトム</t>
    </rPh>
    <rPh sb="9" eb="10">
      <t>トキ</t>
    </rPh>
    <rPh sb="11" eb="12">
      <t>アイダ</t>
    </rPh>
    <rPh sb="13" eb="14">
      <t>スウ</t>
    </rPh>
    <phoneticPr fontId="3"/>
  </si>
  <si>
    <t>(13)
週平均
勤務時間
数</t>
  </si>
  <si>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4"/>
  </si>
  <si>
    <t>(15) サービス提供時間内の勤務延時間数（生活相談員）</t>
    <rPh sb="9" eb="11">
      <t>テイキョウ</t>
    </rPh>
    <rPh sb="11" eb="13">
      <t>ジカン</t>
    </rPh>
    <rPh sb="13" eb="14">
      <t>ナイ</t>
    </rPh>
    <phoneticPr fontId="3"/>
  </si>
  <si>
    <t>(16) サービス提供時間内の勤務延時間数（介護職員）</t>
    <rPh sb="9" eb="11">
      <t>テイキョウ</t>
    </rPh>
    <rPh sb="11" eb="13">
      <t>ジカン</t>
    </rPh>
    <rPh sb="13" eb="14">
      <t>ナイ</t>
    </rPh>
    <phoneticPr fontId="3"/>
  </si>
  <si>
    <t>(17) 利用者数　　　</t>
  </si>
  <si>
    <t>(21) 1日の職種別人員内訳</t>
    <rPh sb="6" eb="7">
      <t>ニチ</t>
    </rPh>
    <rPh sb="8" eb="11">
      <t>ショクシュベツ</t>
    </rPh>
    <rPh sb="11" eb="12">
      <t>ニン</t>
    </rPh>
    <rPh sb="12" eb="13">
      <t>イン</t>
    </rPh>
    <rPh sb="13" eb="14">
      <t>ウチ</t>
    </rPh>
    <rPh sb="14" eb="15">
      <t>ヤク</t>
    </rPh>
    <phoneticPr fontId="3"/>
  </si>
  <si>
    <t>a</t>
  </si>
  <si>
    <t>≪提出不要≫</t>
    <rPh sb="1" eb="3">
      <t>テイシュツ</t>
    </rPh>
    <rPh sb="3" eb="5">
      <t>フヨウ</t>
    </rPh>
    <phoneticPr fontId="3"/>
  </si>
  <si>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</si>
  <si>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</si>
  <si>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「計画」・「実績」のいずれかを選択してください。</t>
    <rPh sb="6" eb="8">
      <t>ケイカク</t>
    </rPh>
    <rPh sb="11" eb="13">
      <t>ジッセキ</t>
    </rPh>
    <rPh sb="20" eb="22">
      <t>センタク</t>
    </rPh>
    <phoneticPr fontId="3"/>
  </si>
  <si>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</si>
  <si>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</si>
  <si>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3"/>
  </si>
  <si>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3"/>
  </si>
  <si>
    <t>　(4) 利用定員数を入力してください。</t>
    <rPh sb="5" eb="7">
      <t>リヨウ</t>
    </rPh>
    <rPh sb="7" eb="9">
      <t>テイイン</t>
    </rPh>
    <rPh sb="9" eb="10">
      <t>スウ</t>
    </rPh>
    <rPh sb="11" eb="13">
      <t>ニュウリョク</t>
    </rPh>
    <phoneticPr fontId="3"/>
  </si>
  <si>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</si>
  <si>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</si>
  <si>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xml:space="preserve"> 　　 記入の順序は、職種ごとにまとめてください。</t>
    <rPh sb="4" eb="6">
      <t>キニュウ</t>
    </rPh>
    <rPh sb="7" eb="9">
      <t>ジュンジョ</t>
    </rPh>
    <rPh sb="11" eb="13">
      <t>ショクシュ</t>
    </rPh>
    <phoneticPr fontId="3"/>
  </si>
  <si>
    <t>介護職員</t>
    <rPh sb="0" eb="2">
      <t>カイゴ</t>
    </rPh>
    <rPh sb="2" eb="4">
      <t>ショクイン</t>
    </rPh>
    <phoneticPr fontId="3"/>
  </si>
  <si>
    <t>機能訓練指導員</t>
    <rPh sb="0" eb="2">
      <t>キノウ</t>
    </rPh>
    <rPh sb="2" eb="4">
      <t>クンレン</t>
    </rPh>
    <rPh sb="4" eb="7">
      <t>シドウイン</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</si>
  <si>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</si>
  <si>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常勤で専従</t>
    <rPh sb="0" eb="2">
      <t>ジョウキン</t>
    </rPh>
    <rPh sb="3" eb="5">
      <t>センジュウ</t>
    </rPh>
    <phoneticPr fontId="3"/>
  </si>
  <si>
    <t>常勤で兼務</t>
    <rPh sb="0" eb="2">
      <t>ジョウキン</t>
    </rPh>
    <rPh sb="3" eb="5">
      <t>ケンム</t>
    </rPh>
    <phoneticPr fontId="3"/>
  </si>
  <si>
    <t>非常勤で専従</t>
    <rPh sb="0" eb="3">
      <t>ヒジョウキン</t>
    </rPh>
    <rPh sb="4" eb="6">
      <t>センジュウ</t>
    </rPh>
    <phoneticPr fontId="3"/>
  </si>
  <si>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</si>
  <si>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</si>
  <si>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</si>
  <si>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</si>
  <si>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val="single"/>
        <sz val="12"/>
        <rFont val="HGSｺﾞｼｯｸM"/>
        <family val="3"/>
      </rPr>
      <t>必要に応じて、資格証又は研修修了証等の写しを添付資料として提出</t>
    </r>
    <r>
      <rPr>
        <b/>
        <sz val="12"/>
        <rFont val="HGSｺﾞｼｯｸM"/>
        <family val="3"/>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</si>
  <si>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</si>
  <si>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</si>
  <si>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</si>
  <si>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</si>
  <si>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</si>
  <si>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</si>
  <si>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</si>
  <si>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</si>
  <si>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</si>
  <si>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3"/>
  </si>
  <si>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</si>
  <si>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3"/>
  </si>
  <si>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</si>
  <si>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B</t>
  </si>
  <si>
    <t>A</t>
  </si>
  <si>
    <t>厚労　太郎</t>
    <rPh sb="0" eb="2">
      <t>コウロウ</t>
    </rPh>
    <rPh sb="3" eb="5">
      <t>タロウ</t>
    </rPh>
    <phoneticPr fontId="3"/>
  </si>
  <si>
    <t>社会福祉主事任用資格</t>
  </si>
  <si>
    <t>社会福祉士</t>
    <rPh sb="0" eb="2">
      <t>シャカイ</t>
    </rPh>
    <rPh sb="2" eb="5">
      <t>フクシシ</t>
    </rPh>
    <phoneticPr fontId="2"/>
  </si>
  <si>
    <t>精神保健福祉士</t>
    <rPh sb="0" eb="2">
      <t>セイシン</t>
    </rPh>
    <rPh sb="2" eb="4">
      <t>ホケン</t>
    </rPh>
    <rPh sb="4" eb="7">
      <t>フクシシ</t>
    </rPh>
    <phoneticPr fontId="3"/>
  </si>
  <si>
    <t>(18) サービス提供時間（平均提供時間）</t>
    <rPh sb="9" eb="11">
      <t>テイキョウ</t>
    </rPh>
    <rPh sb="11" eb="13">
      <t>ジカン</t>
    </rPh>
    <rPh sb="14" eb="16">
      <t>ヘイキン</t>
    </rPh>
    <rPh sb="16" eb="18">
      <t>テイキョウ</t>
    </rPh>
    <rPh sb="18" eb="20">
      <t>ジカン</t>
    </rPh>
    <phoneticPr fontId="3"/>
  </si>
  <si>
    <t>○○　A太</t>
    <rPh sb="4" eb="5">
      <t>タ</t>
    </rPh>
    <phoneticPr fontId="3"/>
  </si>
  <si>
    <t>○○　B子</t>
    <rPh sb="4" eb="5">
      <t>コ</t>
    </rPh>
    <phoneticPr fontId="3"/>
  </si>
  <si>
    <t>○○　C男</t>
    <rPh sb="4" eb="5">
      <t>オトコ</t>
    </rPh>
    <phoneticPr fontId="3"/>
  </si>
  <si>
    <t>○○　C男</t>
  </si>
  <si>
    <t>○○　D美</t>
    <rPh sb="4" eb="5">
      <t>ミ</t>
    </rPh>
    <phoneticPr fontId="3"/>
  </si>
  <si>
    <t>○○　E次</t>
    <rPh sb="4" eb="5">
      <t>ツギ</t>
    </rPh>
    <phoneticPr fontId="3"/>
  </si>
  <si>
    <t>○○　F子</t>
    <rPh sb="4" eb="5">
      <t>コ</t>
    </rPh>
    <phoneticPr fontId="3"/>
  </si>
  <si>
    <t>機能訓練指導員</t>
    <rPh sb="0" eb="2">
      <t>キノウ</t>
    </rPh>
    <rPh sb="2" eb="4">
      <t>クンレン</t>
    </rPh>
    <rPh sb="4" eb="7">
      <t>シドウイン</t>
    </rPh>
    <phoneticPr fontId="3"/>
  </si>
  <si>
    <t>看護職員</t>
    <rPh sb="0" eb="2">
      <t>カンゴ</t>
    </rPh>
    <rPh sb="2" eb="4">
      <t>ショクイン</t>
    </rPh>
    <phoneticPr fontId="3"/>
  </si>
  <si>
    <t>介護職員</t>
    <rPh sb="0" eb="2">
      <t>カイゴ</t>
    </rPh>
    <rPh sb="2" eb="4">
      <t>ショクイン</t>
    </rPh>
    <phoneticPr fontId="3"/>
  </si>
  <si>
    <t>生活相談員</t>
    <rPh sb="0" eb="2">
      <t>セイカツ</t>
    </rPh>
    <rPh sb="2" eb="5">
      <t>ソウダンイン</t>
    </rPh>
    <phoneticPr fontId="3"/>
  </si>
  <si>
    <t>看護職員、機能訓練指導員</t>
    <rPh sb="0" eb="2">
      <t>カンゴ</t>
    </rPh>
    <rPh sb="2" eb="4">
      <t>ショクイン</t>
    </rPh>
    <rPh sb="5" eb="7">
      <t>キノウ</t>
    </rPh>
    <rPh sb="7" eb="9">
      <t>クンレン</t>
    </rPh>
    <rPh sb="9" eb="12">
      <t>シドウイン</t>
    </rPh>
    <phoneticPr fontId="3"/>
  </si>
  <si>
    <t>機能訓練指導員、介護職員</t>
    <rPh sb="0" eb="2">
      <t>キノウ</t>
    </rPh>
    <rPh sb="2" eb="4">
      <t>クンレン</t>
    </rPh>
    <rPh sb="4" eb="7">
      <t>シドウイン</t>
    </rPh>
    <rPh sb="8" eb="10">
      <t>カイゴ</t>
    </rPh>
    <rPh sb="10" eb="12">
      <t>ショクイン</t>
    </rPh>
    <phoneticPr fontId="3"/>
  </si>
  <si>
    <t>看護職員、介護職員</t>
    <rPh sb="0" eb="2">
      <t>カンゴ</t>
    </rPh>
    <rPh sb="2" eb="4">
      <t>ショクイン</t>
    </rPh>
    <rPh sb="5" eb="7">
      <t>カイゴ</t>
    </rPh>
    <rPh sb="7" eb="9">
      <t>ショクイン</t>
    </rPh>
    <phoneticPr fontId="3"/>
  </si>
  <si>
    <t>計画</t>
  </si>
  <si>
    <t>(19) 確保すべき介護職員の勤務時間数　　　</t>
    <rPh sb="5" eb="7">
      <t>カクホ</t>
    </rPh>
    <rPh sb="10" eb="12">
      <t>カイゴ</t>
    </rPh>
    <rPh sb="12" eb="14">
      <t>ショクイン</t>
    </rPh>
    <rPh sb="15" eb="17">
      <t>キンム</t>
    </rPh>
    <rPh sb="17" eb="20">
      <t>ジカンスウ</t>
    </rPh>
    <phoneticPr fontId="3"/>
  </si>
  <si>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3"/>
  </si>
  <si>
    <t>　G列・・・「機能訓練指導員」</t>
    <rPh sb="2" eb="3">
      <t>レツ</t>
    </rPh>
    <rPh sb="7" eb="9">
      <t>キノウ</t>
    </rPh>
    <rPh sb="9" eb="11">
      <t>クンレン</t>
    </rPh>
    <rPh sb="11" eb="14">
      <t>シドウイン</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</si>
  <si>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</si>
  <si>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非常勤で兼務</t>
    <rPh sb="0" eb="1">
      <t>ヒ</t>
    </rPh>
    <rPh sb="1" eb="3">
      <t>ジョウキン</t>
    </rPh>
    <rPh sb="4" eb="6">
      <t>ケンム</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</si>
  <si>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</si>
  <si>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</si>
  <si>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</si>
  <si>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早退(1)</t>
    <rPh sb="0" eb="2">
      <t>ソウタイ</t>
    </rPh>
    <phoneticPr fontId="3"/>
  </si>
  <si>
    <t>早退(2)</t>
    <rPh sb="0" eb="2">
      <t>ソウタイ</t>
    </rPh>
    <phoneticPr fontId="3"/>
  </si>
  <si>
    <t>実績で早退者がいた場合に使用</t>
    <rPh sb="0" eb="2">
      <t>ジッセキ</t>
    </rPh>
    <rPh sb="3" eb="6">
      <t>ソウタイシャ</t>
    </rPh>
    <rPh sb="9" eb="11">
      <t>バアイ</t>
    </rPh>
    <rPh sb="12" eb="14">
      <t>シヨウ</t>
    </rPh>
    <phoneticPr fontId="3"/>
  </si>
  <si>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</si>
  <si>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</si>
  <si>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・・・直接入力する必要がある箇所です。</t>
    <rPh sb="3" eb="5">
      <t>チョクセツ</t>
    </rPh>
    <rPh sb="5" eb="7">
      <t>ニュウリョク</t>
    </rPh>
    <rPh sb="9" eb="11">
      <t>ヒツヨウ</t>
    </rPh>
    <rPh sb="14" eb="16">
      <t>カショ</t>
    </rPh>
    <phoneticPr fontId="3"/>
  </si>
  <si>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</si>
  <si>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3"/>
  </si>
  <si>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3"/>
  </si>
  <si>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3"/>
  </si>
  <si>
    <t>【自治体の皆様へ】</t>
    <rPh sb="1" eb="4">
      <t>ジチタイ</t>
    </rPh>
    <rPh sb="5" eb="7">
      <t>ミナサマ</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</si>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</sst>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7">
    <font>
      <sz val="11"/>
      <color theme="1"/>
      <name val="Calibri"/>
      <family val="2"/>
      <scheme val="minor"/>
    </font>
    <font>
      <sz val="10"/>
      <name val="Arial"/>
      <family val="2"/>
    </font>
    <font>
      <sz val="14"/>
      <name val="HGSｺﾞｼｯｸM"/>
      <family val="3"/>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sz val="12"/>
      <color theme="1"/>
      <name val="HGSｺﾞｼｯｸM"/>
      <family val="3"/>
    </font>
    <font>
      <sz val="6"/>
      <name val="HGSｺﾞｼｯｸM"/>
      <family val="3"/>
    </font>
    <font>
      <sz val="10"/>
      <name val="HGSｺﾞｼｯｸM"/>
      <family val="3"/>
    </font>
    <font>
      <sz val="11"/>
      <color rgb="FF000000"/>
      <name val="游ゴシック"/>
      <family val="3"/>
    </font>
    <font>
      <sz val="9"/>
      <color rgb="FF000000"/>
      <name val="游ゴシック"/>
      <family val="3"/>
    </font>
    <font>
      <b/>
      <sz val="11"/>
      <color rgb="FFFF0000"/>
      <name val="Calibri"/>
      <family val="3"/>
      <scheme val="minor"/>
    </font>
    <font>
      <sz val="12"/>
      <color rgb="FFFFFF99"/>
      <name val="HGSｺﾞｼｯｸM"/>
      <family val="3"/>
    </font>
    <font>
      <b/>
      <sz val="12"/>
      <color rgb="FFFF0000"/>
      <name val="HGSｺﾞｼｯｸM"/>
      <family val="3"/>
    </font>
    <font>
      <sz val="11"/>
      <color rgb="FFFF0000"/>
      <name val="Calibri"/>
      <family val="2"/>
      <scheme val="minor"/>
    </font>
    <font>
      <sz val="11"/>
      <color theme="1"/>
      <name val="游ゴシック"/>
      <family val="2"/>
    </font>
    <font>
      <sz val="16"/>
      <color rgb="FFFF0000"/>
      <name val="ＭＳ ゴシック"/>
      <family val="2"/>
    </font>
    <font>
      <sz val="11"/>
      <color theme="0"/>
      <name val="Calibri"/>
      <family val="2"/>
      <scheme val="minor"/>
    </font>
    <font>
      <sz val="11"/>
      <color rgb="FF000000"/>
      <name val="Calibri"/>
      <family val="2"/>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CCFFCC"/>
        <bgColor indexed="64"/>
      </patternFill>
    </fill>
    <fill>
      <patternFill patternType="solid">
        <fgColor rgb="FFFFFFCC"/>
        <bgColor indexed="64"/>
      </patternFill>
    </fill>
  </fills>
  <borders count="13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medium"/>
      <bottom style="thin"/>
    </border>
    <border>
      <left/>
      <right/>
      <top style="thin"/>
      <bottom style="thin"/>
    </border>
    <border>
      <left/>
      <right style="thin"/>
      <top/>
      <bottom style="medium"/>
    </border>
    <border>
      <left/>
      <right style="thin"/>
      <top style="medium"/>
      <bottom/>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thin"/>
    </border>
    <border>
      <left/>
      <right/>
      <top style="hair"/>
      <bottom/>
    </border>
    <border>
      <left style="hair"/>
      <right style="hair"/>
      <top style="hair"/>
      <bottom style="hair"/>
    </border>
    <border>
      <left/>
      <right/>
      <top style="hair"/>
      <bottom style="hair"/>
    </border>
    <border>
      <left/>
      <right/>
      <top style="medium"/>
      <bottom style="medium"/>
    </border>
    <border>
      <left/>
      <right style="medium"/>
      <top style="medium"/>
      <bottom style="medium"/>
    </border>
    <border>
      <left/>
      <right/>
      <top style="thin"/>
      <botto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dotted"/>
      <bottom style="medium"/>
    </border>
    <border>
      <left style="thin"/>
      <right style="thin"/>
      <top style="dotted"/>
      <bottom style="medium"/>
    </border>
    <border>
      <left style="thin"/>
      <right style="medium"/>
      <top style="dotted"/>
      <bottom style="medium"/>
    </border>
    <border>
      <left/>
      <right style="thin"/>
      <top style="medium"/>
      <bottom style="thin"/>
    </border>
    <border>
      <left/>
      <right style="thin"/>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bottom style="thin"/>
    </border>
    <border>
      <left style="thin"/>
      <right style="thin"/>
      <top style="thin"/>
      <bottom/>
    </border>
    <border>
      <left style="medium"/>
      <right style="thin"/>
      <top style="thin"/>
      <bottom style="dotted"/>
    </border>
    <border>
      <left style="thin"/>
      <right style="thin"/>
      <top style="thin"/>
      <bottom style="dotted"/>
    </border>
    <border>
      <left style="thin"/>
      <right style="medium"/>
      <top style="thin"/>
      <bottom style="dotted"/>
    </border>
    <border diagonalUp="1">
      <left style="medium"/>
      <right/>
      <top style="medium"/>
      <bottom/>
      <diagonal style="hair"/>
    </border>
    <border diagonalUp="1">
      <left/>
      <right/>
      <top style="medium"/>
      <bottom/>
      <diagonal style="hair"/>
    </border>
    <border diagonalUp="1">
      <left/>
      <right style="medium"/>
      <top style="medium"/>
      <bottom/>
      <diagonal style="hair"/>
    </border>
    <border diagonalUp="1">
      <left style="medium"/>
      <right/>
      <top/>
      <bottom/>
      <diagonal style="hair"/>
    </border>
    <border diagonalUp="1">
      <left/>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style="medium"/>
      <top/>
      <bottom style="thin"/>
    </border>
    <border>
      <left/>
      <right style="medium"/>
      <top style="thin"/>
      <bottom style="thin"/>
    </border>
    <border>
      <left/>
      <right/>
      <top style="thin"/>
      <bottom style="medium"/>
    </border>
    <border>
      <left/>
      <right style="medium"/>
      <top style="thin"/>
      <bottom style="medium"/>
    </border>
    <border>
      <left style="medium"/>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medium"/>
      <top style="medium"/>
      <bottom style="thin"/>
    </border>
    <border>
      <left style="medium"/>
      <right/>
      <top style="thin"/>
      <bottom/>
    </border>
    <border>
      <left/>
      <right style="thin"/>
      <top style="thin"/>
      <bottom/>
    </border>
    <border>
      <left style="thin"/>
      <right/>
      <top style="thin"/>
      <bottom/>
    </border>
    <border>
      <left/>
      <right style="medium"/>
      <top style="thin"/>
      <bottom/>
    </border>
    <border diagonalUp="1">
      <left style="medium"/>
      <right/>
      <top style="thin"/>
      <bottom/>
      <diagonal style="hair"/>
    </border>
    <border diagonalUp="1">
      <left/>
      <right/>
      <top style="thin"/>
      <bottom/>
      <diagonal style="hair"/>
    </border>
    <border diagonalUp="1">
      <left/>
      <right style="medium"/>
      <top style="thin"/>
      <bottom/>
      <diagonal style="hair"/>
    </border>
    <border>
      <left style="medium"/>
      <right style="medium"/>
      <top style="thin"/>
      <bottom style="thin"/>
    </border>
    <border>
      <left style="medium"/>
      <right style="medium"/>
      <top style="thin"/>
      <bottom style="medium"/>
    </border>
    <border>
      <left style="thin"/>
      <right style="thin"/>
      <top/>
      <bottom/>
    </border>
    <border>
      <left style="thin"/>
      <right style="thin"/>
      <top/>
      <bottom style="medium"/>
    </border>
    <border>
      <left style="thin"/>
      <right/>
      <top style="thin"/>
      <bottom style="medium"/>
    </border>
    <border>
      <left style="thin"/>
      <right/>
      <top/>
      <bottom/>
    </border>
    <border>
      <left style="thin"/>
      <right/>
      <top/>
      <bottom style="medium"/>
    </border>
    <border>
      <left style="medium"/>
      <right/>
      <top style="thin"/>
      <bottom style="dotted"/>
    </border>
    <border>
      <left/>
      <right/>
      <top style="thin"/>
      <bottom style="dotted"/>
    </border>
    <border>
      <left/>
      <right style="medium"/>
      <top style="thin"/>
      <bottom style="dotted"/>
    </border>
    <border>
      <left style="medium"/>
      <right/>
      <top/>
      <bottom style="thin"/>
    </border>
    <border>
      <left style="medium"/>
      <right/>
      <top style="dotted"/>
      <bottom style="dotted"/>
    </border>
    <border>
      <left/>
      <right/>
      <top style="dotted"/>
      <bottom style="dotted"/>
    </border>
    <border>
      <left/>
      <right style="medium"/>
      <top style="dotted"/>
      <bottom style="dotted"/>
    </border>
    <border>
      <left/>
      <right style="thin"/>
      <top style="dotted"/>
      <bottom style="dotted"/>
    </border>
    <border>
      <left style="thin"/>
      <right/>
      <top style="dotted"/>
      <bottom style="dotted"/>
    </border>
    <border>
      <left/>
      <right style="thin"/>
      <top/>
      <bottom style="thin"/>
    </border>
    <border>
      <left style="medium"/>
      <right/>
      <top style="dotted"/>
      <bottom style="thin"/>
    </border>
    <border>
      <left/>
      <right/>
      <top style="dotted"/>
      <bottom style="thin"/>
    </border>
    <border>
      <left/>
      <right style="medium"/>
      <top style="dotted"/>
      <bottom style="thin"/>
    </border>
    <border>
      <left/>
      <right style="thin"/>
      <top style="dotted"/>
      <bottom style="thin"/>
    </border>
    <border>
      <left style="thin"/>
      <right/>
      <top style="dotted"/>
      <bottom style="thin"/>
    </border>
    <border diagonalUp="1">
      <left style="medium"/>
      <right/>
      <top style="thin"/>
      <bottom style="dotted"/>
      <diagonal style="hair"/>
    </border>
    <border diagonalUp="1">
      <left/>
      <right style="thin"/>
      <top style="thin"/>
      <bottom style="dotted"/>
      <diagonal style="hair"/>
    </border>
    <border diagonalUp="1">
      <left style="thin"/>
      <right/>
      <top style="thin"/>
      <bottom style="dotted"/>
      <diagonal style="hair"/>
    </border>
    <border diagonalUp="1">
      <left/>
      <right style="medium"/>
      <top style="thin"/>
      <bottom style="dotted"/>
      <diagonal style="hair"/>
    </border>
    <border>
      <left/>
      <right/>
      <top style="dotted"/>
      <bottom style="medium"/>
    </border>
    <border>
      <left style="thin"/>
      <right/>
      <top/>
      <bottom style="thin"/>
    </border>
    <border>
      <left style="medium"/>
      <right style="medium"/>
      <top style="medium"/>
      <bottom style="thin"/>
    </border>
    <border diagonalUp="1">
      <left style="medium"/>
      <right/>
      <top style="medium"/>
      <bottom style="dotted"/>
      <diagonal style="hair"/>
    </border>
    <border diagonalUp="1">
      <left/>
      <right style="thin"/>
      <top style="medium"/>
      <bottom style="dotted"/>
      <diagonal style="hair"/>
    </border>
    <border diagonalUp="1">
      <left style="thin"/>
      <right/>
      <top style="medium"/>
      <bottom style="dotted"/>
      <diagonal style="hair"/>
    </border>
    <border diagonalUp="1">
      <left/>
      <right style="medium"/>
      <top style="medium"/>
      <bottom style="dotted"/>
      <diagonal style="hair"/>
    </border>
    <border>
      <left style="thin"/>
      <right/>
      <top style="medium"/>
      <bottom/>
    </border>
    <border>
      <left style="medium"/>
      <right/>
      <top style="medium"/>
      <bottom style="dotted"/>
    </border>
    <border>
      <left/>
      <right/>
      <top style="medium"/>
      <bottom style="dotted"/>
    </border>
    <border>
      <left/>
      <right style="medium"/>
      <top style="medium"/>
      <bottom style="dotted"/>
    </border>
    <border>
      <left style="hair"/>
      <right/>
      <top/>
      <bottom/>
    </border>
    <border>
      <left/>
      <right style="hair"/>
      <top/>
      <bottom/>
    </border>
    <border>
      <left style="hair"/>
      <right/>
      <top/>
      <bottom style="hair"/>
    </border>
    <border>
      <left/>
      <right/>
      <top/>
      <bottom style="hair"/>
    </border>
    <border>
      <left/>
      <right style="hair"/>
      <top/>
      <bottom style="hair"/>
    </border>
    <border>
      <left style="medium"/>
      <right style="medium"/>
      <top style="medium"/>
      <bottom/>
    </border>
    <border>
      <left style="medium"/>
      <right style="medium"/>
      <top/>
      <bottom/>
    </border>
    <border>
      <left style="medium"/>
      <right style="medium"/>
      <top/>
      <bottom style="medium"/>
    </border>
    <border>
      <left style="hair"/>
      <right/>
      <top style="hair"/>
      <bottom/>
    </border>
    <border>
      <left/>
      <right style="hair"/>
      <top style="hair"/>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43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Alignment="1">
      <alignment/>
    </xf>
    <xf numFmtId="0" fontId="2"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11" fillId="0" borderId="0" xfId="0" applyFont="1" applyAlignment="1">
      <alignment/>
    </xf>
    <xf numFmtId="0" fontId="10"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vertical="center"/>
    </xf>
    <xf numFmtId="20" fontId="10" fillId="0" borderId="0" xfId="0" applyNumberFormat="1" applyFont="1" applyBorder="1" applyAlignment="1">
      <alignment vertical="center"/>
    </xf>
    <xf numFmtId="0" fontId="10" fillId="0" borderId="0" xfId="0" applyFont="1" applyBorder="1" applyAlignment="1">
      <alignment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19"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2" borderId="2" xfId="0"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2" borderId="13" xfId="0"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0" fillId="2" borderId="15" xfId="0" applyFill="1" applyBorder="1" applyAlignment="1">
      <alignment vertical="center"/>
    </xf>
    <xf numFmtId="0" fontId="0" fillId="2" borderId="17" xfId="0" applyFill="1" applyBorder="1" applyAlignment="1">
      <alignment vertical="center"/>
    </xf>
    <xf numFmtId="0" fontId="14" fillId="2" borderId="18" xfId="0" applyFont="1" applyFill="1" applyBorder="1" applyAlignment="1">
      <alignment vertical="center"/>
    </xf>
    <xf numFmtId="0" fontId="14" fillId="2" borderId="19" xfId="0" applyFont="1" applyFill="1" applyBorder="1" applyAlignment="1">
      <alignment vertical="center"/>
    </xf>
    <xf numFmtId="0" fontId="14" fillId="2" borderId="20" xfId="0" applyFont="1" applyFill="1" applyBorder="1" applyAlignment="1">
      <alignment vertical="center"/>
    </xf>
    <xf numFmtId="0" fontId="0" fillId="2" borderId="19" xfId="0" applyFill="1" applyBorder="1" applyAlignment="1">
      <alignment vertical="center"/>
    </xf>
    <xf numFmtId="0" fontId="0" fillId="2" borderId="21" xfId="0" applyFill="1" applyBorder="1" applyAlignment="1">
      <alignment vertical="center"/>
    </xf>
    <xf numFmtId="0" fontId="14" fillId="2" borderId="1" xfId="0" applyFont="1" applyFill="1" applyBorder="1" applyAlignment="1">
      <alignment vertical="center"/>
    </xf>
    <xf numFmtId="0" fontId="14" fillId="2" borderId="2" xfId="0" applyFont="1" applyFill="1" applyBorder="1" applyAlignment="1">
      <alignment vertical="center"/>
    </xf>
    <xf numFmtId="0" fontId="14" fillId="2" borderId="22" xfId="0" applyFont="1"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8" fillId="0" borderId="0" xfId="0" applyFont="1" applyAlignment="1">
      <alignment horizontal="right" vertical="center"/>
    </xf>
    <xf numFmtId="0" fontId="6" fillId="0" borderId="0" xfId="0" applyFont="1" applyAlignment="1">
      <alignment vertical="center" shrinkToFit="1"/>
    </xf>
    <xf numFmtId="0" fontId="5" fillId="0" borderId="0" xfId="0" applyFont="1" applyAlignment="1">
      <alignment vertical="center" shrinkToFit="1"/>
    </xf>
    <xf numFmtId="0" fontId="9" fillId="0" borderId="23"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2" fillId="0" borderId="0" xfId="0" applyFont="1" applyBorder="1" applyAlignment="1">
      <alignment horizontal="left" vertical="center"/>
    </xf>
    <xf numFmtId="0" fontId="9" fillId="0" borderId="0" xfId="0" applyFont="1" applyBorder="1" applyAlignment="1">
      <alignment vertical="center"/>
    </xf>
    <xf numFmtId="0" fontId="9" fillId="0" borderId="25" xfId="0" applyFont="1" applyBorder="1" applyAlignment="1">
      <alignment vertical="center"/>
    </xf>
    <xf numFmtId="20" fontId="9" fillId="0" borderId="0"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2" borderId="0" xfId="0" applyFont="1" applyFill="1" applyAlignment="1">
      <alignment vertical="center"/>
    </xf>
    <xf numFmtId="0" fontId="6" fillId="2" borderId="26" xfId="0" applyFont="1" applyFill="1" applyBorder="1" applyAlignment="1">
      <alignment horizontal="center" vertical="center" wrapText="1"/>
    </xf>
    <xf numFmtId="0" fontId="6" fillId="2" borderId="26" xfId="0" applyFont="1" applyFill="1" applyBorder="1" applyAlignment="1">
      <alignment horizontal="center" vertical="center" shrinkToFit="1"/>
    </xf>
    <xf numFmtId="0" fontId="15" fillId="2" borderId="26" xfId="0" applyFont="1" applyFill="1" applyBorder="1" applyAlignment="1">
      <alignment horizontal="center" vertical="center" wrapText="1"/>
    </xf>
    <xf numFmtId="1" fontId="6" fillId="2" borderId="26"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20" fontId="9" fillId="2" borderId="0" xfId="0" applyNumberFormat="1" applyFont="1" applyFill="1" applyBorder="1" applyAlignment="1">
      <alignment vertical="center"/>
    </xf>
    <xf numFmtId="0" fontId="9" fillId="2" borderId="0" xfId="0" applyFont="1" applyFill="1" applyBorder="1" applyAlignment="1">
      <alignment vertical="center"/>
    </xf>
    <xf numFmtId="0" fontId="9" fillId="0" borderId="0" xfId="0" applyFont="1" applyAlignment="1">
      <alignment horizontal="right" vertical="center"/>
    </xf>
    <xf numFmtId="176" fontId="9" fillId="0" borderId="0" xfId="0" applyNumberFormat="1" applyFont="1" applyBorder="1" applyAlignment="1">
      <alignmen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xf>
    <xf numFmtId="1" fontId="9" fillId="2" borderId="0" xfId="0" applyNumberFormat="1" applyFont="1" applyFill="1" applyBorder="1" applyAlignment="1">
      <alignment vertical="center"/>
    </xf>
    <xf numFmtId="0" fontId="20" fillId="2" borderId="26" xfId="0" applyFont="1" applyFill="1" applyBorder="1" applyAlignment="1">
      <alignment horizontal="center" vertical="center"/>
    </xf>
    <xf numFmtId="0" fontId="6" fillId="0" borderId="0" xfId="0" applyFont="1" applyBorder="1" applyAlignment="1">
      <alignment vertical="center"/>
    </xf>
    <xf numFmtId="0" fontId="9" fillId="2" borderId="0" xfId="0" applyFont="1" applyFill="1" applyBorder="1" applyAlignment="1" quotePrefix="1">
      <alignment vertical="center"/>
    </xf>
    <xf numFmtId="0" fontId="2" fillId="0" borderId="0" xfId="0" applyFont="1" applyBorder="1" applyAlignment="1">
      <alignment horizontal="centerContinuous" vertical="center"/>
    </xf>
    <xf numFmtId="0" fontId="9" fillId="0" borderId="0" xfId="0" applyFont="1" applyBorder="1" applyAlignment="1">
      <alignment horizontal="centerContinuous" vertical="center"/>
    </xf>
    <xf numFmtId="0" fontId="6" fillId="0" borderId="28" xfId="0" applyFont="1" applyFill="1" applyBorder="1" applyAlignment="1">
      <alignment vertical="center" wrapText="1"/>
    </xf>
    <xf numFmtId="0" fontId="6" fillId="2" borderId="29"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0" fillId="2" borderId="0" xfId="0" applyFill="1" applyAlignment="1" applyProtection="1">
      <alignment horizontal="center" vertical="center"/>
      <protection locked="0"/>
    </xf>
    <xf numFmtId="0" fontId="6" fillId="2" borderId="0" xfId="0" applyFont="1" applyFill="1" applyAlignment="1">
      <alignment horizontal="left" vertical="center"/>
    </xf>
    <xf numFmtId="0" fontId="21" fillId="2" borderId="0" xfId="0" applyFont="1" applyFill="1" applyAlignment="1">
      <alignment horizontal="left" vertical="center"/>
    </xf>
    <xf numFmtId="0" fontId="8" fillId="2" borderId="0" xfId="0" applyFont="1" applyFill="1" applyAlignment="1">
      <alignment horizontal="left" vertical="center"/>
    </xf>
    <xf numFmtId="0" fontId="6" fillId="2" borderId="2"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6" fillId="2" borderId="0" xfId="0" applyFont="1" applyFill="1" applyAlignment="1">
      <alignment vertical="center" wrapText="1"/>
    </xf>
    <xf numFmtId="0" fontId="2" fillId="2" borderId="0" xfId="0" applyFont="1" applyFill="1" applyAlignment="1">
      <alignment/>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1" fillId="2" borderId="0" xfId="0" applyFont="1" applyFill="1" applyAlignment="1">
      <alignmen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left" vertical="center"/>
    </xf>
    <xf numFmtId="0" fontId="0" fillId="2" borderId="2" xfId="0" applyFill="1" applyBorder="1" applyAlignment="1">
      <alignment horizontal="center" vertical="center"/>
    </xf>
    <xf numFmtId="0" fontId="22" fillId="2" borderId="0" xfId="0" applyFont="1" applyFill="1" applyAlignment="1">
      <alignment vertical="center"/>
    </xf>
    <xf numFmtId="0" fontId="22" fillId="2" borderId="0" xfId="0" applyFont="1" applyFill="1" applyAlignment="1">
      <alignment horizontal="left"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xf>
    <xf numFmtId="0" fontId="6" fillId="2" borderId="19" xfId="0" applyFont="1" applyFill="1" applyBorder="1" applyAlignment="1" applyProtection="1">
      <alignment horizontal="center" vertical="center" shrinkToFit="1"/>
      <protection/>
    </xf>
    <xf numFmtId="0" fontId="6" fillId="2" borderId="21" xfId="0" applyFont="1" applyFill="1" applyBorder="1" applyAlignment="1" applyProtection="1">
      <alignment horizontal="center" vertical="center" shrinkToFit="1"/>
      <protection/>
    </xf>
    <xf numFmtId="0" fontId="6" fillId="2" borderId="1" xfId="0" applyFont="1" applyFill="1" applyBorder="1" applyAlignment="1" applyProtection="1">
      <alignment horizontal="center" vertical="center" shrinkToFit="1"/>
      <protection/>
    </xf>
    <xf numFmtId="0" fontId="6" fillId="2" borderId="2" xfId="0" applyFont="1" applyFill="1" applyBorder="1" applyAlignment="1" applyProtection="1">
      <alignment horizontal="center" vertical="center" shrinkToFit="1"/>
      <protection/>
    </xf>
    <xf numFmtId="0" fontId="6" fillId="2" borderId="3" xfId="0" applyFont="1" applyFill="1" applyBorder="1" applyAlignment="1" applyProtection="1">
      <alignment horizontal="center" vertical="center" shrinkToFit="1"/>
      <protection/>
    </xf>
    <xf numFmtId="0" fontId="6" fillId="2" borderId="10" xfId="0" applyFont="1" applyFill="1" applyBorder="1" applyAlignment="1" applyProtection="1">
      <alignment horizontal="center" vertical="center" shrinkToFit="1"/>
      <protection/>
    </xf>
    <xf numFmtId="0" fontId="6" fillId="2" borderId="11" xfId="0" applyFont="1" applyFill="1" applyBorder="1" applyAlignment="1" applyProtection="1">
      <alignment horizontal="center" vertical="center" shrinkToFit="1"/>
      <protection/>
    </xf>
    <xf numFmtId="0" fontId="6" fillId="2" borderId="12" xfId="0" applyFont="1" applyFill="1" applyBorder="1" applyAlignment="1" applyProtection="1">
      <alignment horizontal="center" vertical="center" shrinkToFit="1"/>
      <protection/>
    </xf>
    <xf numFmtId="0" fontId="6" fillId="2" borderId="45" xfId="0" applyFont="1" applyFill="1" applyBorder="1" applyAlignment="1" applyProtection="1">
      <alignment horizontal="center" vertical="center" shrinkToFit="1"/>
      <protection/>
    </xf>
    <xf numFmtId="0" fontId="6" fillId="2" borderId="4" xfId="0" applyFont="1" applyFill="1" applyBorder="1" applyAlignment="1" applyProtection="1">
      <alignment horizontal="center" vertical="center" shrinkToFit="1"/>
      <protection/>
    </xf>
    <xf numFmtId="0" fontId="6" fillId="2" borderId="46" xfId="0" applyFont="1" applyFill="1" applyBorder="1" applyAlignment="1" applyProtection="1">
      <alignment horizontal="center" vertical="center" shrinkToFit="1"/>
      <protection/>
    </xf>
    <xf numFmtId="0" fontId="9" fillId="3" borderId="24" xfId="0" applyFont="1" applyFill="1" applyBorder="1" applyAlignment="1" applyProtection="1">
      <alignment horizontal="center" vertical="center"/>
      <protection locked="0"/>
    </xf>
    <xf numFmtId="0" fontId="10" fillId="3" borderId="0" xfId="0" applyFont="1" applyFill="1" applyAlignment="1" applyProtection="1">
      <alignment vertical="center"/>
      <protection locked="0"/>
    </xf>
    <xf numFmtId="0" fontId="6" fillId="3" borderId="8" xfId="0" applyFont="1" applyFill="1" applyBorder="1" applyAlignment="1" applyProtection="1">
      <alignment horizontal="center" vertical="center" wrapText="1"/>
      <protection locked="0"/>
    </xf>
    <xf numFmtId="0" fontId="6" fillId="3" borderId="47" xfId="0" applyFont="1" applyFill="1" applyBorder="1" applyAlignment="1" applyProtection="1">
      <alignment horizontal="center" vertical="center" shrinkToFi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51"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54"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0" fillId="2" borderId="2" xfId="20" applyNumberFormat="1" applyFont="1" applyFill="1" applyBorder="1" applyAlignment="1">
      <alignment horizontal="center" vertical="center"/>
    </xf>
    <xf numFmtId="0" fontId="0" fillId="2" borderId="2" xfId="0" applyFill="1" applyBorder="1" applyAlignment="1" applyProtection="1">
      <alignment horizontal="center" vertical="center"/>
      <protection/>
    </xf>
    <xf numFmtId="177" fontId="0" fillId="2" borderId="2" xfId="0" applyNumberFormat="1" applyFill="1" applyBorder="1" applyAlignment="1" applyProtection="1">
      <alignment horizontal="center" vertical="center"/>
      <protection/>
    </xf>
    <xf numFmtId="0" fontId="0" fillId="2" borderId="2" xfId="0" applyNumberFormat="1" applyFill="1" applyBorder="1" applyAlignment="1">
      <alignment horizontal="center" vertical="center"/>
    </xf>
    <xf numFmtId="0" fontId="0" fillId="4" borderId="2" xfId="0" applyFill="1" applyBorder="1" applyAlignment="1" applyProtection="1">
      <alignment horizontal="center" vertical="center"/>
      <protection locked="0"/>
    </xf>
    <xf numFmtId="20" fontId="0" fillId="4" borderId="2" xfId="0" applyNumberFormat="1" applyFill="1" applyBorder="1" applyAlignment="1" applyProtection="1">
      <alignment horizontal="center" vertical="center"/>
      <protection locked="0"/>
    </xf>
    <xf numFmtId="0" fontId="6" fillId="4" borderId="2" xfId="0" applyFont="1" applyFill="1" applyBorder="1" applyAlignment="1">
      <alignment horizontal="left" vertical="center"/>
    </xf>
    <xf numFmtId="0" fontId="6" fillId="3" borderId="2" xfId="0" applyFont="1" applyFill="1" applyBorder="1" applyAlignment="1">
      <alignment horizontal="left" vertical="center"/>
    </xf>
    <xf numFmtId="0" fontId="0" fillId="2" borderId="0" xfId="0" applyFill="1" applyAlignment="1" applyProtection="1">
      <alignment vertical="center"/>
      <protection locked="0"/>
    </xf>
    <xf numFmtId="20"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6" xfId="0" applyFont="1" applyBorder="1" applyAlignment="1">
      <alignment horizontal="center" vertical="center"/>
    </xf>
    <xf numFmtId="0" fontId="6" fillId="0" borderId="74" xfId="0" applyFont="1" applyBorder="1" applyAlignment="1">
      <alignment horizontal="center" vertical="center"/>
    </xf>
    <xf numFmtId="0" fontId="6" fillId="4" borderId="75" xfId="0" applyFont="1" applyFill="1" applyBorder="1" applyAlignment="1" applyProtection="1">
      <alignment horizontal="center" vertical="center"/>
      <protection locked="0"/>
    </xf>
    <xf numFmtId="0" fontId="6" fillId="4" borderId="76" xfId="0" applyFont="1" applyFill="1" applyBorder="1" applyAlignment="1" applyProtection="1">
      <alignment horizontal="center" vertical="center"/>
      <protection locked="0"/>
    </xf>
    <xf numFmtId="0" fontId="6" fillId="0" borderId="6"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1" fontId="6" fillId="2" borderId="77" xfId="0" applyNumberFormat="1" applyFont="1" applyFill="1" applyBorder="1" applyAlignment="1">
      <alignment horizontal="center" vertical="center" wrapText="1"/>
    </xf>
    <xf numFmtId="1" fontId="6" fillId="2" borderId="78" xfId="0" applyNumberFormat="1" applyFont="1" applyFill="1" applyBorder="1" applyAlignment="1">
      <alignment horizontal="center" vertical="center" wrapText="1"/>
    </xf>
    <xf numFmtId="1" fontId="6" fillId="2" borderId="79" xfId="0" applyNumberFormat="1" applyFont="1" applyFill="1" applyBorder="1" applyAlignment="1">
      <alignment horizontal="center" vertical="center" wrapText="1"/>
    </xf>
    <xf numFmtId="1" fontId="6" fillId="2" borderId="80"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81" xfId="0" applyFont="1" applyFill="1" applyBorder="1" applyAlignment="1">
      <alignment horizontal="left" vertical="center" wrapText="1"/>
    </xf>
    <xf numFmtId="1" fontId="6" fillId="2" borderId="30" xfId="0" applyNumberFormat="1" applyFont="1" applyFill="1" applyBorder="1" applyAlignment="1">
      <alignment horizontal="center" vertical="center" wrapText="1"/>
    </xf>
    <xf numFmtId="1" fontId="6" fillId="2" borderId="45" xfId="0" applyNumberFormat="1" applyFont="1" applyFill="1" applyBorder="1" applyAlignment="1">
      <alignment horizontal="center" vertical="center" wrapText="1"/>
    </xf>
    <xf numFmtId="1" fontId="6" fillId="2" borderId="20" xfId="0" applyNumberFormat="1" applyFont="1" applyFill="1" applyBorder="1" applyAlignment="1">
      <alignment horizontal="center" vertical="center" wrapText="1"/>
    </xf>
    <xf numFmtId="1" fontId="6" fillId="2" borderId="81" xfId="0" applyNumberFormat="1"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83" xfId="0" applyFont="1" applyFill="1" applyBorder="1" applyAlignment="1">
      <alignment horizontal="center" vertical="center" wrapText="1"/>
    </xf>
    <xf numFmtId="1" fontId="6" fillId="2" borderId="84" xfId="0" applyNumberFormat="1" applyFont="1" applyFill="1" applyBorder="1" applyAlignment="1">
      <alignment horizontal="center" vertical="center" wrapText="1"/>
    </xf>
    <xf numFmtId="1" fontId="6" fillId="2" borderId="85" xfId="0" applyNumberFormat="1"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3" borderId="28"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6" fillId="5" borderId="83"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6" fillId="5" borderId="92"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5" borderId="22" xfId="0" applyFont="1" applyFill="1" applyBorder="1" applyAlignment="1" applyProtection="1">
      <alignment horizontal="center" vertical="center" shrinkToFit="1"/>
      <protection locked="0"/>
    </xf>
    <xf numFmtId="0" fontId="6" fillId="5" borderId="93" xfId="0" applyFont="1" applyFill="1" applyBorder="1" applyAlignment="1" applyProtection="1">
      <alignment horizontal="center" vertical="center" shrinkToFit="1"/>
      <protection locked="0"/>
    </xf>
    <xf numFmtId="0" fontId="6" fillId="5" borderId="75" xfId="0" applyFont="1" applyFill="1" applyBorder="1" applyAlignment="1" applyProtection="1">
      <alignment horizontal="center" vertical="center" shrinkToFit="1"/>
      <protection locked="0"/>
    </xf>
    <xf numFmtId="0" fontId="6" fillId="5" borderId="46" xfId="0" applyFont="1" applyFill="1" applyBorder="1" applyAlignment="1" applyProtection="1">
      <alignment horizontal="center" vertical="center" shrinkToFit="1"/>
      <protection locked="0"/>
    </xf>
    <xf numFmtId="0" fontId="6" fillId="4" borderId="84"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protection locked="0"/>
    </xf>
    <xf numFmtId="0" fontId="6" fillId="4" borderId="94"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8" xfId="0" applyFont="1" applyFill="1" applyBorder="1" applyAlignment="1" applyProtection="1">
      <alignment horizontal="center" vertical="center" wrapText="1"/>
      <protection locked="0"/>
    </xf>
    <xf numFmtId="0" fontId="6" fillId="4" borderId="95" xfId="0" applyFont="1" applyFill="1" applyBorder="1" applyAlignment="1" applyProtection="1">
      <alignment horizontal="center" vertical="center" wrapText="1"/>
      <protection locked="0"/>
    </xf>
    <xf numFmtId="0" fontId="6" fillId="4" borderId="70" xfId="0" applyFont="1" applyFill="1" applyBorder="1" applyAlignment="1" applyProtection="1">
      <alignment horizontal="center" vertical="center" wrapText="1"/>
      <protection locked="0"/>
    </xf>
    <xf numFmtId="0" fontId="6" fillId="4" borderId="71" xfId="0" applyFont="1" applyFill="1" applyBorder="1" applyAlignment="1" applyProtection="1">
      <alignment horizontal="center" vertical="center" wrapText="1"/>
      <protection locked="0"/>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6" fillId="4" borderId="82"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99" xfId="0" applyFont="1" applyFill="1" applyBorder="1" applyAlignment="1" applyProtection="1">
      <alignment horizontal="center" vertical="center" wrapText="1"/>
      <protection locked="0"/>
    </xf>
    <xf numFmtId="0" fontId="6" fillId="4" borderId="72" xfId="0" applyFont="1" applyFill="1" applyBorder="1" applyAlignment="1" applyProtection="1">
      <alignment horizontal="center" vertical="center" wrapText="1"/>
      <protection locked="0"/>
    </xf>
    <xf numFmtId="0" fontId="6" fillId="4" borderId="73"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5" borderId="9" xfId="0" applyFont="1" applyFill="1" applyBorder="1" applyAlignment="1" applyProtection="1">
      <alignment horizontal="center" vertical="center" shrinkToFit="1"/>
      <protection locked="0"/>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102" xfId="0" applyFont="1" applyFill="1" applyBorder="1" applyAlignment="1">
      <alignment horizontal="center" vertical="center" wrapText="1"/>
    </xf>
    <xf numFmtId="1" fontId="6" fillId="2" borderId="100" xfId="0" applyNumberFormat="1" applyFont="1" applyFill="1" applyBorder="1" applyAlignment="1">
      <alignment horizontal="center" vertical="center" wrapText="1"/>
    </xf>
    <xf numFmtId="1" fontId="6" fillId="2" borderId="103" xfId="0" applyNumberFormat="1" applyFont="1" applyFill="1" applyBorder="1" applyAlignment="1">
      <alignment horizontal="center" vertical="center" wrapText="1"/>
    </xf>
    <xf numFmtId="1" fontId="6" fillId="2" borderId="104" xfId="0" applyNumberFormat="1" applyFont="1" applyFill="1" applyBorder="1" applyAlignment="1">
      <alignment horizontal="center" vertical="center" wrapText="1"/>
    </xf>
    <xf numFmtId="1" fontId="6" fillId="2" borderId="102" xfId="0" applyNumberFormat="1" applyFont="1" applyFill="1" applyBorder="1" applyAlignment="1">
      <alignment horizontal="center" vertical="center" wrapText="1"/>
    </xf>
    <xf numFmtId="0" fontId="20" fillId="3" borderId="72"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protection locked="0"/>
    </xf>
    <xf numFmtId="0" fontId="20" fillId="5" borderId="105" xfId="0" applyFont="1" applyFill="1" applyBorder="1" applyAlignment="1" applyProtection="1">
      <alignment horizontal="center" vertical="center"/>
      <protection locked="0"/>
    </xf>
    <xf numFmtId="0" fontId="15" fillId="0" borderId="106"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5" fillId="0" borderId="108" xfId="0" applyFont="1" applyFill="1" applyBorder="1" applyAlignment="1">
      <alignment horizontal="center" vertical="center" wrapText="1"/>
    </xf>
    <xf numFmtId="1" fontId="6" fillId="2" borderId="106" xfId="0" applyNumberFormat="1" applyFont="1" applyFill="1" applyBorder="1" applyAlignment="1">
      <alignment horizontal="center" vertical="center" wrapText="1"/>
    </xf>
    <xf numFmtId="1" fontId="6" fillId="2" borderId="109" xfId="0" applyNumberFormat="1" applyFont="1" applyFill="1" applyBorder="1" applyAlignment="1">
      <alignment horizontal="center" vertical="center" wrapText="1"/>
    </xf>
    <xf numFmtId="1" fontId="6" fillId="2" borderId="110" xfId="0" applyNumberFormat="1" applyFont="1" applyFill="1" applyBorder="1" applyAlignment="1">
      <alignment horizontal="center" vertical="center" wrapText="1"/>
    </xf>
    <xf numFmtId="1" fontId="6" fillId="2" borderId="108" xfId="0" applyNumberFormat="1" applyFont="1" applyFill="1" applyBorder="1" applyAlignment="1">
      <alignment horizontal="center" vertical="center" wrapText="1"/>
    </xf>
    <xf numFmtId="1" fontId="6" fillId="2" borderId="111" xfId="0" applyNumberFormat="1" applyFont="1" applyFill="1" applyBorder="1" applyAlignment="1">
      <alignment horizontal="center" vertical="center" wrapText="1"/>
    </xf>
    <xf numFmtId="1" fontId="6" fillId="2" borderId="112" xfId="0" applyNumberFormat="1" applyFont="1" applyFill="1" applyBorder="1" applyAlignment="1">
      <alignment horizontal="center" vertical="center" wrapText="1"/>
    </xf>
    <xf numFmtId="1" fontId="6" fillId="2" borderId="113" xfId="0" applyNumberFormat="1" applyFont="1" applyFill="1" applyBorder="1" applyAlignment="1">
      <alignment horizontal="center" vertical="center" wrapText="1"/>
    </xf>
    <xf numFmtId="1" fontId="6" fillId="2" borderId="114" xfId="0" applyNumberFormat="1" applyFont="1" applyFill="1" applyBorder="1" applyAlignment="1">
      <alignment horizontal="center" vertical="center" wrapText="1"/>
    </xf>
    <xf numFmtId="0" fontId="6" fillId="4" borderId="69" xfId="0" applyFont="1" applyFill="1" applyBorder="1" applyAlignment="1" applyProtection="1">
      <alignment horizontal="center" vertical="center" wrapText="1"/>
      <protection locked="0"/>
    </xf>
    <xf numFmtId="0" fontId="15" fillId="0" borderId="77" xfId="0" applyFont="1" applyFill="1" applyBorder="1" applyAlignment="1">
      <alignment horizontal="center" vertical="center" wrapText="1"/>
    </xf>
    <xf numFmtId="0" fontId="15" fillId="0" borderId="115"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6" fillId="5" borderId="50" xfId="0" applyFont="1" applyFill="1" applyBorder="1" applyAlignment="1" applyProtection="1">
      <alignment horizontal="center" vertical="center" wrapText="1"/>
      <protection locked="0"/>
    </xf>
    <xf numFmtId="0" fontId="6" fillId="4" borderId="116"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6" fillId="4" borderId="85" xfId="0" applyFont="1" applyFill="1" applyBorder="1" applyAlignment="1" applyProtection="1">
      <alignment horizontal="left" vertical="center" wrapText="1"/>
      <protection locked="0"/>
    </xf>
    <xf numFmtId="0" fontId="6" fillId="4" borderId="67"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6" fillId="4" borderId="68" xfId="0" applyFont="1" applyFill="1" applyBorder="1" applyAlignment="1" applyProtection="1">
      <alignment horizontal="left" vertical="center" wrapText="1"/>
      <protection locked="0"/>
    </xf>
    <xf numFmtId="0" fontId="6" fillId="4" borderId="99" xfId="0" applyFont="1" applyFill="1" applyBorder="1" applyAlignment="1" applyProtection="1">
      <alignment horizontal="left" vertical="center" wrapText="1"/>
      <protection locked="0"/>
    </xf>
    <xf numFmtId="0" fontId="6" fillId="4" borderId="72" xfId="0" applyFont="1" applyFill="1" applyBorder="1" applyAlignment="1" applyProtection="1">
      <alignment horizontal="left" vertical="center" wrapText="1"/>
      <protection locked="0"/>
    </xf>
    <xf numFmtId="0" fontId="6" fillId="4" borderId="7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0" borderId="117" xfId="0" applyFont="1" applyBorder="1" applyAlignment="1">
      <alignment horizontal="center" vertical="center"/>
    </xf>
    <xf numFmtId="1" fontId="6" fillId="2" borderId="118" xfId="0" applyNumberFormat="1" applyFont="1" applyFill="1" applyBorder="1" applyAlignment="1">
      <alignment horizontal="center" vertical="center" wrapText="1"/>
    </xf>
    <xf numFmtId="1" fontId="6" fillId="2" borderId="119" xfId="0" applyNumberFormat="1" applyFont="1" applyFill="1" applyBorder="1" applyAlignment="1">
      <alignment horizontal="center" vertical="center" wrapText="1"/>
    </xf>
    <xf numFmtId="1" fontId="6" fillId="2" borderId="120" xfId="0" applyNumberFormat="1" applyFont="1" applyFill="1" applyBorder="1" applyAlignment="1">
      <alignment horizontal="center" vertical="center" wrapText="1"/>
    </xf>
    <xf numFmtId="1" fontId="6" fillId="2" borderId="121" xfId="0" applyNumberFormat="1" applyFont="1" applyFill="1" applyBorder="1" applyAlignment="1">
      <alignment horizontal="center" vertical="center" wrapText="1"/>
    </xf>
    <xf numFmtId="0" fontId="6" fillId="4" borderId="64" xfId="0" applyFont="1" applyFill="1" applyBorder="1" applyAlignment="1" applyProtection="1">
      <alignment horizontal="left" vertical="center" wrapText="1"/>
      <protection locked="0"/>
    </xf>
    <xf numFmtId="0" fontId="6" fillId="4" borderId="65" xfId="0" applyFont="1" applyFill="1" applyBorder="1" applyAlignment="1" applyProtection="1">
      <alignment horizontal="left" vertical="center" wrapText="1"/>
      <protection locked="0"/>
    </xf>
    <xf numFmtId="0" fontId="6" fillId="4" borderId="66" xfId="0" applyFont="1" applyFill="1" applyBorder="1" applyAlignment="1" applyProtection="1">
      <alignment horizontal="left" vertical="center" wrapText="1"/>
      <protection locked="0"/>
    </xf>
    <xf numFmtId="0" fontId="6" fillId="3" borderId="65"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shrinkToFit="1"/>
      <protection locked="0"/>
    </xf>
    <xf numFmtId="0" fontId="6" fillId="4" borderId="122" xfId="0" applyFont="1" applyFill="1" applyBorder="1" applyAlignment="1" applyProtection="1">
      <alignment horizontal="center" vertical="center" wrapText="1"/>
      <protection locked="0"/>
    </xf>
    <xf numFmtId="0" fontId="6" fillId="4" borderId="65"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protection locked="0"/>
    </xf>
    <xf numFmtId="0" fontId="5" fillId="0" borderId="123"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6" fillId="4" borderId="126"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4" borderId="127" xfId="0" applyFont="1" applyFill="1" applyBorder="1" applyAlignment="1" applyProtection="1">
      <alignment horizontal="left" vertical="center"/>
      <protection locked="0"/>
    </xf>
    <xf numFmtId="0" fontId="6" fillId="4" borderId="128" xfId="0" applyFont="1" applyFill="1" applyBorder="1" applyAlignment="1" applyProtection="1">
      <alignment horizontal="left" vertical="center"/>
      <protection locked="0"/>
    </xf>
    <xf numFmtId="0" fontId="6" fillId="4" borderId="129" xfId="0" applyFont="1" applyFill="1" applyBorder="1" applyAlignment="1" applyProtection="1">
      <alignment horizontal="left" vertical="center"/>
      <protection locked="0"/>
    </xf>
    <xf numFmtId="0" fontId="6" fillId="4" borderId="130" xfId="0" applyFont="1" applyFill="1" applyBorder="1" applyAlignment="1" applyProtection="1">
      <alignment horizontal="left" vertical="center"/>
      <protection locked="0"/>
    </xf>
    <xf numFmtId="20" fontId="9" fillId="4" borderId="22" xfId="0" applyNumberFormat="1" applyFont="1" applyFill="1" applyBorder="1" applyAlignment="1" applyProtection="1">
      <alignment horizontal="center" vertical="center"/>
      <protection locked="0"/>
    </xf>
    <xf numFmtId="20" fontId="9" fillId="4" borderId="6" xfId="0" applyNumberFormat="1" applyFont="1" applyFill="1" applyBorder="1" applyAlignment="1" applyProtection="1">
      <alignment horizontal="center" vertical="center"/>
      <protection locked="0"/>
    </xf>
    <xf numFmtId="20" fontId="9" fillId="4" borderId="4" xfId="0" applyNumberFormat="1" applyFont="1" applyFill="1" applyBorder="1" applyAlignment="1" applyProtection="1">
      <alignment horizontal="center" vertical="center"/>
      <protection locked="0"/>
    </xf>
    <xf numFmtId="176" fontId="9" fillId="0" borderId="22"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6" fillId="2" borderId="6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22"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94"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95"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6" fillId="0" borderId="31" xfId="0" applyFont="1" applyBorder="1" applyAlignment="1">
      <alignment horizontal="center" vertical="center"/>
    </xf>
    <xf numFmtId="0" fontId="6" fillId="2" borderId="3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4" xfId="0" applyFont="1" applyFill="1" applyBorder="1" applyAlignment="1">
      <alignment horizontal="center" vertical="center"/>
    </xf>
    <xf numFmtId="0" fontId="6" fillId="4" borderId="134" xfId="0" applyFont="1" applyFill="1" applyBorder="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0" fontId="6" fillId="4" borderId="135" xfId="0" applyFont="1" applyFill="1" applyBorder="1" applyAlignment="1" applyProtection="1">
      <alignment horizontal="left" vertical="center"/>
      <protection locked="0"/>
    </xf>
    <xf numFmtId="38" fontId="9" fillId="2" borderId="0" xfId="20" applyFont="1" applyFill="1" applyBorder="1" applyAlignment="1">
      <alignment horizontal="center" vertical="center"/>
    </xf>
    <xf numFmtId="0" fontId="9" fillId="4" borderId="22"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0" borderId="134" xfId="0" applyFont="1" applyBorder="1" applyAlignment="1">
      <alignment horizontal="center" vertical="center"/>
    </xf>
    <xf numFmtId="0" fontId="9" fillId="0" borderId="23" xfId="0" applyFont="1" applyBorder="1" applyAlignment="1">
      <alignment horizontal="center" vertical="center"/>
    </xf>
    <xf numFmtId="0" fontId="9" fillId="0" borderId="135" xfId="0" applyFont="1" applyBorder="1" applyAlignment="1">
      <alignment horizontal="center" vertical="center"/>
    </xf>
    <xf numFmtId="0" fontId="9" fillId="2" borderId="22" xfId="0" applyFont="1" applyFill="1" applyBorder="1" applyAlignment="1">
      <alignment horizontal="center" vertical="center"/>
    </xf>
    <xf numFmtId="0" fontId="9" fillId="2" borderId="4" xfId="0" applyFont="1" applyFill="1" applyBorder="1" applyAlignment="1">
      <alignment horizontal="center" vertical="center"/>
    </xf>
    <xf numFmtId="0" fontId="10" fillId="3"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10" fillId="4" borderId="0" xfId="0" applyFont="1" applyFill="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6" fillId="2" borderId="31"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 fontId="6" fillId="2" borderId="74" xfId="0" applyNumberFormat="1" applyFont="1" applyFill="1" applyBorder="1" applyAlignment="1">
      <alignment horizontal="center" vertical="center" wrapText="1"/>
    </xf>
    <xf numFmtId="0" fontId="6" fillId="4" borderId="64" xfId="0" applyFont="1" applyFill="1" applyBorder="1" applyAlignment="1" applyProtection="1">
      <alignment horizontal="center" vertical="center" wrapText="1"/>
      <protection locked="0"/>
    </xf>
    <xf numFmtId="0" fontId="6" fillId="0" borderId="134" xfId="0" applyFont="1" applyBorder="1" applyAlignment="1">
      <alignment horizontal="left" vertical="center"/>
    </xf>
    <xf numFmtId="0" fontId="6" fillId="0" borderId="23" xfId="0" applyFont="1" applyBorder="1" applyAlignment="1">
      <alignment horizontal="left" vertical="center"/>
    </xf>
    <xf numFmtId="0" fontId="6" fillId="0" borderId="135" xfId="0" applyFont="1" applyBorder="1" applyAlignment="1">
      <alignment horizontal="left" vertical="center"/>
    </xf>
    <xf numFmtId="0" fontId="6" fillId="0" borderId="126" xfId="0" applyFont="1" applyBorder="1" applyAlignment="1">
      <alignment horizontal="left" vertical="center"/>
    </xf>
    <xf numFmtId="0" fontId="6" fillId="0" borderId="0" xfId="0" applyFont="1" applyBorder="1" applyAlignment="1">
      <alignment horizontal="left" vertical="center"/>
    </xf>
    <xf numFmtId="0" fontId="6" fillId="0" borderId="127" xfId="0" applyFont="1" applyBorder="1" applyAlignment="1">
      <alignment horizontal="left" vertical="center"/>
    </xf>
    <xf numFmtId="0" fontId="6" fillId="0" borderId="128" xfId="0" applyFont="1" applyBorder="1" applyAlignment="1">
      <alignment horizontal="left"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6" fillId="2" borderId="0" xfId="0" applyFont="1" applyFill="1" applyBorder="1" applyAlignment="1">
      <alignment horizontal="left" vertical="center" indent="1"/>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3"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228600</xdr:rowOff>
    </xdr:from>
    <xdr:to>
      <xdr:col>3</xdr:col>
      <xdr:colOff>247650</xdr:colOff>
      <xdr:row>3</xdr:row>
      <xdr:rowOff>57150</xdr:rowOff>
    </xdr:to>
    <xdr:sp macro="" textlink="">
      <xdr:nvSpPr>
        <xdr:cNvPr id="5" name="正方形/長方形 4"/>
        <xdr:cNvSpPr/>
      </xdr:nvSpPr>
      <xdr:spPr>
        <a:xfrm>
          <a:off x="0" y="485775"/>
          <a:ext cx="11144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26</xdr:col>
          <xdr:colOff>333375</xdr:colOff>
          <xdr:row>6</xdr:row>
          <xdr:rowOff>180975</xdr:rowOff>
        </xdr:from>
        <xdr:to>
          <xdr:col>30</xdr:col>
          <xdr:colOff>190500</xdr:colOff>
          <xdr:row>11</xdr:row>
          <xdr:rowOff>247650</xdr:rowOff>
        </xdr:to>
        <xdr:sp macro="" textlink="">
          <xdr:nvSpPr>
            <xdr:cNvPr id="10241" name="Button 1" hidden="1">
              <a:extLst xmlns:a="http://schemas.openxmlformats.org/drawingml/2006/main">
                <a:ext uri="{63B3BB69-23CF-44E3-9099-C40C66FF867C}">
                  <a14:compatExt spid="_x0000_s1024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22</xdr:col>
          <xdr:colOff>409575</xdr:colOff>
          <xdr:row>6</xdr:row>
          <xdr:rowOff>200025</xdr:rowOff>
        </xdr:from>
        <xdr:to>
          <xdr:col>26</xdr:col>
          <xdr:colOff>247650</xdr:colOff>
          <xdr:row>11</xdr:row>
          <xdr:rowOff>247650</xdr:rowOff>
        </xdr:to>
        <xdr:sp macro="" textlink="">
          <xdr:nvSpPr>
            <xdr:cNvPr id="10242" name="Button 2" hidden="1">
              <a:extLst xmlns:a="http://schemas.openxmlformats.org/drawingml/2006/main">
                <a:ext uri="{63B3BB69-23CF-44E3-9099-C40C66FF867C}">
                  <a14:compatExt spid="_x0000_s1024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3563600" y="4019550"/>
          <a:ext cx="257175" cy="207645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4077950" y="4572000"/>
          <a:ext cx="4076700" cy="10191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3773150" y="2314575"/>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447675</xdr:colOff>
          <xdr:row>3</xdr:row>
          <xdr:rowOff>228600</xdr:rowOff>
        </xdr:from>
        <xdr:to>
          <xdr:col>25</xdr:col>
          <xdr:colOff>361950</xdr:colOff>
          <xdr:row>7</xdr:row>
          <xdr:rowOff>95250</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438150</xdr:colOff>
          <xdr:row>7</xdr:row>
          <xdr:rowOff>219075</xdr:rowOff>
        </xdr:from>
        <xdr:to>
          <xdr:col>25</xdr:col>
          <xdr:colOff>361950</xdr:colOff>
          <xdr:row>11</xdr:row>
          <xdr:rowOff>85725</xdr:rowOff>
        </xdr:to>
        <xdr:sp macro="" textlink="">
          <xdr:nvSpPr>
            <xdr:cNvPr id="5122" name="Button 2" hidden="1">
              <a:extLst xmlns:a="http://schemas.openxmlformats.org/drawingml/2006/main">
                <a:ext uri="{63B3BB69-23CF-44E3-9099-C40C66FF867C}">
                  <a14:compatExt spid="_x0000_s51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26</xdr:col>
          <xdr:colOff>333375</xdr:colOff>
          <xdr:row>6</xdr:row>
          <xdr:rowOff>180975</xdr:rowOff>
        </xdr:from>
        <xdr:to>
          <xdr:col>30</xdr:col>
          <xdr:colOff>190500</xdr:colOff>
          <xdr:row>11</xdr:row>
          <xdr:rowOff>247650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22</xdr:col>
          <xdr:colOff>409575</xdr:colOff>
          <xdr:row>6</xdr:row>
          <xdr:rowOff>200025</xdr:rowOff>
        </xdr:from>
        <xdr:to>
          <xdr:col>26</xdr:col>
          <xdr:colOff>247650</xdr:colOff>
          <xdr:row>11</xdr:row>
          <xdr:rowOff>247650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【職員の行の追加】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No11をコピーして</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3563600" y="4019550"/>
          <a:ext cx="257175" cy="207645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4077950" y="4572000"/>
          <a:ext cx="4076700" cy="10191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3773150" y="2314575"/>
          <a:ext cx="4314825" cy="10668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447675</xdr:colOff>
          <xdr:row>3</xdr:row>
          <xdr:rowOff>228600</xdr:rowOff>
        </xdr:from>
        <xdr:to>
          <xdr:col>25</xdr:col>
          <xdr:colOff>361950</xdr:colOff>
          <xdr:row>7</xdr:row>
          <xdr:rowOff>95250</xdr:rowOff>
        </xdr:to>
        <xdr:sp macro="" textlink="">
          <xdr:nvSpPr>
            <xdr:cNvPr id="15361" name="Button 1" hidden="1">
              <a:extLst xmlns:a="http://schemas.openxmlformats.org/drawingml/2006/main">
                <a:ext uri="{63B3BB69-23CF-44E3-9099-C40C66FF867C}">
                  <a14:compatExt spid="_x0000_s1536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21</xdr:col>
          <xdr:colOff>438150</xdr:colOff>
          <xdr:row>7</xdr:row>
          <xdr:rowOff>219075</xdr:rowOff>
        </xdr:from>
        <xdr:to>
          <xdr:col>25</xdr:col>
          <xdr:colOff>361950</xdr:colOff>
          <xdr:row>11</xdr:row>
          <xdr:rowOff>85725</xdr:rowOff>
        </xdr:to>
        <xdr:sp macro="" textlink="">
          <xdr:nvSpPr>
            <xdr:cNvPr id="15362" name="Button 2" hidden="1">
              <a:extLst xmlns:a="http://schemas.openxmlformats.org/drawingml/2006/main">
                <a:ext uri="{63B3BB69-23CF-44E3-9099-C40C66FF867C}">
                  <a14:compatExt spid="_x0000_s1536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41148" rIns="27432" bIns="4114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ea typeface="游ゴシック"/>
                </a:rPr>
                <a:t>（３４行目が削除されます）</a:t>
              </a:r>
            </a:p>
            <a:p xmlns:a="http://schemas.openxmlformats.org/drawingml/2006/main">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4743450"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5.xml" /><Relationship Id="rId5" Type="http://schemas.openxmlformats.org/officeDocument/2006/relationships/ctrlProp" Target="../ctrlProps/ctrlProp6.xml" /><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7.xml" /><Relationship Id="rId5" Type="http://schemas.openxmlformats.org/officeDocument/2006/relationships/ctrlProp" Target="../ctrlProps/ctrlProp8.xml" /><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SheetLayoutView="70" workbookViewId="0" topLeftCell="A1">
      <selection activeCell="J4" sqref="J4"/>
    </sheetView>
  </sheetViews>
  <sheetFormatPr defaultColWidth="4.421875" defaultRowHeight="20.25" customHeight="1"/>
  <cols>
    <col min="1" max="1" width="1.57421875" style="10" customWidth="1"/>
    <col min="2" max="5" width="5.7109375" style="10" customWidth="1"/>
    <col min="6" max="6" width="5.57421875" style="10" hidden="1" customWidth="1"/>
    <col min="7" max="58" width="5.57421875" style="10" customWidth="1"/>
    <col min="59" max="16384" width="4.421875" style="10" customWidth="1"/>
  </cols>
  <sheetData>
    <row r="1" spans="3:58" s="16" customFormat="1" ht="20.25" customHeight="1">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3:58" s="16" customFormat="1" ht="20.25" customHeight="1">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7:58" s="6" customFormat="1" ht="20.25" customHeight="1">
      <c r="G3" s="5"/>
      <c r="J3" s="5"/>
      <c r="L3" s="7"/>
      <c r="M3" s="7"/>
      <c r="N3" s="7"/>
      <c r="O3" s="7"/>
      <c r="P3" s="7"/>
      <c r="Q3" s="7"/>
      <c r="R3" s="7"/>
      <c r="Z3" s="43"/>
      <c r="AA3" s="43"/>
      <c r="AB3" s="41"/>
      <c r="AC3" s="42"/>
      <c r="AD3" s="41"/>
      <c r="BA3" s="112" t="s">
        <v>139</v>
      </c>
      <c r="BB3" s="411" t="s">
        <v>214</v>
      </c>
      <c r="BC3" s="412"/>
      <c r="BD3" s="412"/>
      <c r="BE3" s="413"/>
      <c r="BF3" s="7"/>
    </row>
    <row r="4" spans="7:58" s="6" customFormat="1" ht="18.75">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3:58" s="6" customFormat="1" ht="6.75" customHeight="1">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58" s="6" customFormat="1" ht="18.75">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58" s="6" customFormat="1" ht="18.75">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c r="B8" s="178" t="s">
        <v>63</v>
      </c>
      <c r="C8" s="178" t="s">
        <v>63</v>
      </c>
      <c r="D8" s="178" t="s">
        <v>63</v>
      </c>
      <c r="E8" s="178" t="s">
        <v>63</v>
      </c>
      <c r="F8" s="179"/>
      <c r="G8" s="178" t="s">
        <v>63</v>
      </c>
      <c r="H8" s="178" t="s">
        <v>63</v>
      </c>
      <c r="I8" s="178" t="s">
        <v>63</v>
      </c>
      <c r="J8" s="178" t="s">
        <v>63</v>
      </c>
      <c r="K8" s="85" t="s">
        <v>64</v>
      </c>
      <c r="L8" s="358">
        <v>0.3958333333333333</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62</v>
      </c>
      <c r="BE8" s="16"/>
      <c r="BF8" s="16"/>
      <c r="BJ8" s="7"/>
      <c r="BK8" s="7"/>
      <c r="BL8" s="7"/>
    </row>
    <row r="9" spans="2:64" s="6" customFormat="1" ht="6" customHeight="1">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c r="B12" s="394" t="s">
        <v>137</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c r="B14" s="355" t="s">
        <v>138</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v>0.3958333333333333</v>
      </c>
      <c r="AV14" s="359"/>
      <c r="AW14" s="360"/>
      <c r="AX14" s="85" t="s">
        <v>2</v>
      </c>
      <c r="AY14" s="358">
        <v>0.6875</v>
      </c>
      <c r="AZ14" s="359"/>
      <c r="BA14" s="360"/>
      <c r="BB14" s="84" t="s">
        <v>24</v>
      </c>
      <c r="BC14" s="361">
        <f>(AY14-AU14)*24</f>
        <v>7</v>
      </c>
      <c r="BD14" s="362"/>
      <c r="BE14" s="83" t="s">
        <v>25</v>
      </c>
      <c r="BF14" s="85"/>
      <c r="BJ14" s="7"/>
      <c r="BK14" s="7"/>
      <c r="BL14" s="7"/>
    </row>
    <row r="15" spans="3:64" s="6" customFormat="1" ht="6.75" customHeight="1">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3:59" ht="8.45" customHeight="1" thickBot="1">
      <c r="C16" s="9"/>
      <c r="D16" s="9"/>
      <c r="E16" s="9"/>
      <c r="F16" s="9"/>
      <c r="G16" s="9"/>
      <c r="X16" s="9"/>
      <c r="AN16" s="9"/>
      <c r="BE16" s="17"/>
      <c r="BF16" s="17"/>
      <c r="BG16" s="17"/>
    </row>
    <row r="17" spans="2:58" ht="20.25" customHeight="1">
      <c r="B17" s="363" t="s">
        <v>124</v>
      </c>
      <c r="C17" s="214" t="s">
        <v>145</v>
      </c>
      <c r="D17" s="215"/>
      <c r="E17" s="366"/>
      <c r="F17" s="138"/>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customHeight="1" hidden="1">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aca="true" t="shared" si="0" ref="T21:AT21">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c r="B22" s="331">
        <v>1</v>
      </c>
      <c r="C22" s="339"/>
      <c r="D22" s="340"/>
      <c r="E22" s="341"/>
      <c r="F22" s="180"/>
      <c r="G22" s="342" t="s">
        <v>194</v>
      </c>
      <c r="H22" s="343" t="s">
        <v>133</v>
      </c>
      <c r="I22" s="344"/>
      <c r="J22" s="344"/>
      <c r="K22" s="345"/>
      <c r="L22" s="346" t="s">
        <v>195</v>
      </c>
      <c r="M22" s="347"/>
      <c r="N22" s="347"/>
      <c r="O22" s="348"/>
      <c r="P22" s="349" t="s">
        <v>50</v>
      </c>
      <c r="Q22" s="350"/>
      <c r="R22" s="351"/>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2"/>
      <c r="AY22" s="333"/>
      <c r="AZ22" s="334"/>
      <c r="BA22" s="335"/>
      <c r="BB22" s="336"/>
      <c r="BC22" s="337"/>
      <c r="BD22" s="337"/>
      <c r="BE22" s="337"/>
      <c r="BF22" s="338"/>
    </row>
    <row r="23" spans="2:58" ht="20.25" customHeight="1">
      <c r="B23" s="257"/>
      <c r="C23" s="328" t="s">
        <v>4</v>
      </c>
      <c r="D23" s="329"/>
      <c r="E23" s="330"/>
      <c r="F23" s="184"/>
      <c r="G23" s="263"/>
      <c r="H23" s="268"/>
      <c r="I23" s="266"/>
      <c r="J23" s="266"/>
      <c r="K23" s="267"/>
      <c r="L23" s="275"/>
      <c r="M23" s="276"/>
      <c r="N23" s="276"/>
      <c r="O23" s="277"/>
      <c r="P23" s="292" t="s">
        <v>15</v>
      </c>
      <c r="Q23" s="293"/>
      <c r="R23" s="294"/>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5">
        <f>IF($BB$3="計画",SUM(S23:AT23),IF($BB$3="実績",SUM(S23:AW23),""))</f>
        <v>160</v>
      </c>
      <c r="AY23" s="296"/>
      <c r="AZ23" s="297">
        <f>IF($BB$3="計画",AX23/4,IF($BB$3="実績",'【記載例】通所介護'!AX23/('【記載例】通所介護'!$BB$8/7),""))</f>
        <v>40</v>
      </c>
      <c r="BA23" s="298"/>
      <c r="BB23" s="322"/>
      <c r="BC23" s="323"/>
      <c r="BD23" s="323"/>
      <c r="BE23" s="323"/>
      <c r="BF23" s="324"/>
    </row>
    <row r="24" spans="2:58" ht="20.25" customHeight="1">
      <c r="B24" s="257"/>
      <c r="C24" s="299"/>
      <c r="D24" s="300"/>
      <c r="E24" s="301"/>
      <c r="F24" s="185" t="str">
        <f>C23</f>
        <v>管理者</v>
      </c>
      <c r="G24" s="263"/>
      <c r="H24" s="268"/>
      <c r="I24" s="266"/>
      <c r="J24" s="266"/>
      <c r="K24" s="267"/>
      <c r="L24" s="275"/>
      <c r="M24" s="276"/>
      <c r="N24" s="276"/>
      <c r="O24" s="277"/>
      <c r="P24" s="302" t="s">
        <v>51</v>
      </c>
      <c r="Q24" s="303"/>
      <c r="R24" s="304"/>
      <c r="S24" s="148">
        <f>IF(S22="","",VLOOKUP(S22,'【記載例】シフト記号表（勤務時間帯）'!$C$5:$U$36,19,FALSE))</f>
        <v>7.000000000000009</v>
      </c>
      <c r="T24" s="149">
        <f>IF(T22="","",VLOOKUP(T22,'【記載例】シフト記号表（勤務時間帯）'!$C$5:$U$36,19,FALSE))</f>
        <v>7.000000000000009</v>
      </c>
      <c r="U24" s="149" t="str">
        <f>IF(U22="","",VLOOKUP(U22,'【記載例】シフト記号表（勤務時間帯）'!$C$5:$U$36,19,FALSE))</f>
        <v>-</v>
      </c>
      <c r="V24" s="149">
        <f>IF(V22="","",VLOOKUP(V22,'【記載例】シフト記号表（勤務時間帯）'!$C$5:$U$36,19,FALSE))</f>
        <v>7.000000000000009</v>
      </c>
      <c r="W24" s="149">
        <f>IF(W22="","",VLOOKUP(W22,'【記載例】シフト記号表（勤務時間帯）'!$C$5:$U$36,19,FALSE))</f>
        <v>7.000000000000009</v>
      </c>
      <c r="X24" s="149" t="str">
        <f>IF(X22="","",VLOOKUP(X22,'【記載例】シフト記号表（勤務時間帯）'!$C$5:$U$36,19,FALSE))</f>
        <v>-</v>
      </c>
      <c r="Y24" s="150">
        <f>IF(Y22="","",VLOOKUP(Y22,'【記載例】シフト記号表（勤務時間帯）'!$C$5:$U$36,19,FALSE))</f>
        <v>7.000000000000009</v>
      </c>
      <c r="Z24" s="148">
        <f>IF(Z22="","",VLOOKUP(Z22,'【記載例】シフト記号表（勤務時間帯）'!$C$5:$U$36,19,FALSE))</f>
        <v>7.000000000000009</v>
      </c>
      <c r="AA24" s="149">
        <f>IF(AA22="","",VLOOKUP(AA22,'【記載例】シフト記号表（勤務時間帯）'!$C$5:$U$36,19,FALSE))</f>
        <v>7.000000000000009</v>
      </c>
      <c r="AB24" s="149" t="str">
        <f>IF(AB22="","",VLOOKUP(AB22,'【記載例】シフト記号表（勤務時間帯）'!$C$5:$U$36,19,FALSE))</f>
        <v>-</v>
      </c>
      <c r="AC24" s="149">
        <f>IF(AC22="","",VLOOKUP(AC22,'【記載例】シフト記号表（勤務時間帯）'!$C$5:$U$36,19,FALSE))</f>
        <v>7.000000000000009</v>
      </c>
      <c r="AD24" s="149">
        <f>IF(AD22="","",VLOOKUP(AD22,'【記載例】シフト記号表（勤務時間帯）'!$C$5:$U$36,19,FALSE))</f>
        <v>7.000000000000009</v>
      </c>
      <c r="AE24" s="149" t="str">
        <f>IF(AE22="","",VLOOKUP(AE22,'【記載例】シフト記号表（勤務時間帯）'!$C$5:$U$36,19,FALSE))</f>
        <v>-</v>
      </c>
      <c r="AF24" s="150">
        <f>IF(AF22="","",VLOOKUP(AF22,'【記載例】シフト記号表（勤務時間帯）'!$C$5:$U$36,19,FALSE))</f>
        <v>7.000000000000009</v>
      </c>
      <c r="AG24" s="148">
        <f>IF(AG22="","",VLOOKUP(AG22,'【記載例】シフト記号表（勤務時間帯）'!$C$5:$U$36,19,FALSE))</f>
        <v>7.000000000000009</v>
      </c>
      <c r="AH24" s="149">
        <f>IF(AH22="","",VLOOKUP(AH22,'【記載例】シフト記号表（勤務時間帯）'!$C$5:$U$36,19,FALSE))</f>
        <v>7.000000000000009</v>
      </c>
      <c r="AI24" s="149" t="str">
        <f>IF(AI22="","",VLOOKUP(AI22,'【記載例】シフト記号表（勤務時間帯）'!$C$5:$U$36,19,FALSE))</f>
        <v>-</v>
      </c>
      <c r="AJ24" s="149">
        <f>IF(AJ22="","",VLOOKUP(AJ22,'【記載例】シフト記号表（勤務時間帯）'!$C$5:$U$36,19,FALSE))</f>
        <v>7.000000000000009</v>
      </c>
      <c r="AK24" s="149">
        <f>IF(AK22="","",VLOOKUP(AK22,'【記載例】シフト記号表（勤務時間帯）'!$C$5:$U$36,19,FALSE))</f>
        <v>7.000000000000009</v>
      </c>
      <c r="AL24" s="149" t="str">
        <f>IF(AL22="","",VLOOKUP(AL22,'【記載例】シフト記号表（勤務時間帯）'!$C$5:$U$36,19,FALSE))</f>
        <v>-</v>
      </c>
      <c r="AM24" s="150">
        <f>IF(AM22="","",VLOOKUP(AM22,'【記載例】シフト記号表（勤務時間帯）'!$C$5:$U$36,19,FALSE))</f>
        <v>7.000000000000009</v>
      </c>
      <c r="AN24" s="148">
        <f>IF(AN22="","",VLOOKUP(AN22,'【記載例】シフト記号表（勤務時間帯）'!$C$5:$U$36,19,FALSE))</f>
        <v>7.000000000000009</v>
      </c>
      <c r="AO24" s="149">
        <f>IF(AO22="","",VLOOKUP(AO22,'【記載例】シフト記号表（勤務時間帯）'!$C$5:$U$36,19,FALSE))</f>
        <v>7.000000000000009</v>
      </c>
      <c r="AP24" s="149" t="str">
        <f>IF(AP22="","",VLOOKUP(AP22,'【記載例】シフト記号表（勤務時間帯）'!$C$5:$U$36,19,FALSE))</f>
        <v>-</v>
      </c>
      <c r="AQ24" s="149">
        <f>IF(AQ22="","",VLOOKUP(AQ22,'【記載例】シフト記号表（勤務時間帯）'!$C$5:$U$36,19,FALSE))</f>
        <v>7.000000000000009</v>
      </c>
      <c r="AR24" s="149">
        <f>IF(AR22="","",VLOOKUP(AR22,'【記載例】シフト記号表（勤務時間帯）'!$C$5:$U$36,19,FALSE))</f>
        <v>7.000000000000009</v>
      </c>
      <c r="AS24" s="149" t="str">
        <f>IF(AS22="","",VLOOKUP(AS22,'【記載例】シフト記号表（勤務時間帯）'!$C$5:$U$36,19,FALSE))</f>
        <v>-</v>
      </c>
      <c r="AT24" s="150">
        <f>IF(AT22="","",VLOOKUP(AT22,'【記載例】シフト記号表（勤務時間帯）'!$C$5:$U$36,19,FALSE))</f>
        <v>7.000000000000009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5">
        <f>IF($BB$3="計画",SUM(S24:AT24),IF($BB$3="実績",SUM(S24:AW24),""))</f>
        <v>140.0000000000002</v>
      </c>
      <c r="AY24" s="306"/>
      <c r="AZ24" s="307">
        <f>IF($BB$3="計画",AX24/4,IF($BB$3="実績",'【記載例】通所介護'!AX24/('【記載例】通所介護'!$BB$8/7),""))</f>
        <v>35.00000000000005</v>
      </c>
      <c r="BA24" s="308"/>
      <c r="BB24" s="325"/>
      <c r="BC24" s="326"/>
      <c r="BD24" s="326"/>
      <c r="BE24" s="326"/>
      <c r="BF24" s="327"/>
    </row>
    <row r="25" spans="2:58" ht="20.25" customHeight="1">
      <c r="B25" s="257">
        <f>B22+1</f>
        <v>2</v>
      </c>
      <c r="C25" s="259"/>
      <c r="D25" s="260"/>
      <c r="E25" s="261"/>
      <c r="F25" s="186"/>
      <c r="G25" s="262" t="s">
        <v>194</v>
      </c>
      <c r="H25" s="265" t="s">
        <v>197</v>
      </c>
      <c r="I25" s="266"/>
      <c r="J25" s="266"/>
      <c r="K25" s="267"/>
      <c r="L25" s="272" t="s">
        <v>200</v>
      </c>
      <c r="M25" s="273"/>
      <c r="N25" s="273"/>
      <c r="O25" s="274"/>
      <c r="P25" s="281" t="s">
        <v>50</v>
      </c>
      <c r="Q25" s="282"/>
      <c r="R25" s="283"/>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09"/>
      <c r="AY25" s="310"/>
      <c r="AZ25" s="311"/>
      <c r="BA25" s="312"/>
      <c r="BB25" s="319"/>
      <c r="BC25" s="320"/>
      <c r="BD25" s="320"/>
      <c r="BE25" s="320"/>
      <c r="BF25" s="321"/>
    </row>
    <row r="26" spans="2:58" ht="20.25" customHeight="1">
      <c r="B26" s="257"/>
      <c r="C26" s="328" t="s">
        <v>74</v>
      </c>
      <c r="D26" s="329"/>
      <c r="E26" s="330"/>
      <c r="F26" s="184"/>
      <c r="G26" s="263"/>
      <c r="H26" s="268"/>
      <c r="I26" s="266"/>
      <c r="J26" s="266"/>
      <c r="K26" s="267"/>
      <c r="L26" s="275"/>
      <c r="M26" s="276"/>
      <c r="N26" s="276"/>
      <c r="O26" s="277"/>
      <c r="P26" s="292" t="s">
        <v>15</v>
      </c>
      <c r="Q26" s="293"/>
      <c r="R26" s="294"/>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5">
        <f>IF($BB$3="計画",SUM(S26:AT26),IF($BB$3="実績",SUM(S26:AW26),""))</f>
        <v>160</v>
      </c>
      <c r="AY26" s="296"/>
      <c r="AZ26" s="297">
        <f>IF($BB$3="計画",AX26/4,IF($BB$3="実績",'【記載例】通所介護'!AX26/('【記載例】通所介護'!$BB$8/7),""))</f>
        <v>40</v>
      </c>
      <c r="BA26" s="298"/>
      <c r="BB26" s="322"/>
      <c r="BC26" s="323"/>
      <c r="BD26" s="323"/>
      <c r="BE26" s="323"/>
      <c r="BF26" s="324"/>
    </row>
    <row r="27" spans="2:58" ht="20.25" customHeight="1">
      <c r="B27" s="257"/>
      <c r="C27" s="299"/>
      <c r="D27" s="300"/>
      <c r="E27" s="301"/>
      <c r="F27" s="184" t="str">
        <f>C26</f>
        <v>生活相談員</v>
      </c>
      <c r="G27" s="317"/>
      <c r="H27" s="268"/>
      <c r="I27" s="266"/>
      <c r="J27" s="266"/>
      <c r="K27" s="267"/>
      <c r="L27" s="318"/>
      <c r="M27" s="287"/>
      <c r="N27" s="287"/>
      <c r="O27" s="288"/>
      <c r="P27" s="302" t="s">
        <v>51</v>
      </c>
      <c r="Q27" s="303"/>
      <c r="R27" s="304"/>
      <c r="S27" s="148" t="str">
        <f>IF(S25="","",VLOOKUP(S25,'【記載例】シフト記号表（勤務時間帯）'!$C$5:$U$36,19,FALSE))</f>
        <v>-</v>
      </c>
      <c r="T27" s="149">
        <f>IF(T25="","",VLOOKUP(T25,'【記載例】シフト記号表（勤務時間帯）'!$C$5:$U$36,19,FALSE))</f>
        <v>7.000000000000009</v>
      </c>
      <c r="U27" s="149">
        <f>IF(U25="","",VLOOKUP(U25,'【記載例】シフト記号表（勤務時間帯）'!$C$5:$U$36,19,FALSE))</f>
        <v>7.000000000000009</v>
      </c>
      <c r="V27" s="149">
        <f>IF(V25="","",VLOOKUP(V25,'【記載例】シフト記号表（勤務時間帯）'!$C$5:$U$36,19,FALSE))</f>
        <v>7.000000000000009</v>
      </c>
      <c r="W27" s="149">
        <f>IF(W25="","",VLOOKUP(W25,'【記載例】シフト記号表（勤務時間帯）'!$C$5:$U$36,19,FALSE))</f>
        <v>7.000000000000009</v>
      </c>
      <c r="X27" s="149">
        <f>IF(X25="","",VLOOKUP(X25,'【記載例】シフト記号表（勤務時間帯）'!$C$5:$U$36,19,FALSE))</f>
        <v>7.000000000000009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7.000000000000009</v>
      </c>
      <c r="AB27" s="149">
        <f>IF(AB25="","",VLOOKUP(AB25,'【記載例】シフト記号表（勤務時間帯）'!$C$5:$U$36,19,FALSE))</f>
        <v>7.000000000000009</v>
      </c>
      <c r="AC27" s="149">
        <f>IF(AC25="","",VLOOKUP(AC25,'【記載例】シフト記号表（勤務時間帯）'!$C$5:$U$36,19,FALSE))</f>
        <v>7.000000000000009</v>
      </c>
      <c r="AD27" s="149">
        <f>IF(AD25="","",VLOOKUP(AD25,'【記載例】シフト記号表（勤務時間帯）'!$C$5:$U$36,19,FALSE))</f>
        <v>7.000000000000009</v>
      </c>
      <c r="AE27" s="149">
        <f>IF(AE25="","",VLOOKUP(AE25,'【記載例】シフト記号表（勤務時間帯）'!$C$5:$U$36,19,FALSE))</f>
        <v>7.000000000000009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7.000000000000009</v>
      </c>
      <c r="AI27" s="149">
        <f>IF(AI25="","",VLOOKUP(AI25,'【記載例】シフト記号表（勤務時間帯）'!$C$5:$U$36,19,FALSE))</f>
        <v>7.000000000000009</v>
      </c>
      <c r="AJ27" s="149">
        <f>IF(AJ25="","",VLOOKUP(AJ25,'【記載例】シフト記号表（勤務時間帯）'!$C$5:$U$36,19,FALSE))</f>
        <v>7.000000000000009</v>
      </c>
      <c r="AK27" s="149">
        <f>IF(AK25="","",VLOOKUP(AK25,'【記載例】シフト記号表（勤務時間帯）'!$C$5:$U$36,19,FALSE))</f>
        <v>7.000000000000009</v>
      </c>
      <c r="AL27" s="149">
        <f>IF(AL25="","",VLOOKUP(AL25,'【記載例】シフト記号表（勤務時間帯）'!$C$5:$U$36,19,FALSE))</f>
        <v>7.000000000000009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7.000000000000009</v>
      </c>
      <c r="AP27" s="149">
        <f>IF(AP25="","",VLOOKUP(AP25,'【記載例】シフト記号表（勤務時間帯）'!$C$5:$U$36,19,FALSE))</f>
        <v>7.000000000000009</v>
      </c>
      <c r="AQ27" s="149">
        <f>IF(AQ25="","",VLOOKUP(AQ25,'【記載例】シフト記号表（勤務時間帯）'!$C$5:$U$36,19,FALSE))</f>
        <v>7.000000000000009</v>
      </c>
      <c r="AR27" s="149">
        <f>IF(AR25="","",VLOOKUP(AR25,'【記載例】シフト記号表（勤務時間帯）'!$C$5:$U$36,19,FALSE))</f>
        <v>7.000000000000009</v>
      </c>
      <c r="AS27" s="149">
        <f>IF(AS25="","",VLOOKUP(AS25,'【記載例】シフト記号表（勤務時間帯）'!$C$5:$U$36,19,FALSE))</f>
        <v>7.000000000000009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5">
        <f>IF($BB$3="計画",SUM(S27:AT27),IF($BB$3="実績",SUM(S27:AW27),""))</f>
        <v>140.0000000000002</v>
      </c>
      <c r="AY27" s="306"/>
      <c r="AZ27" s="307">
        <f>IF($BB$3="計画",AX27/4,IF($BB$3="実績",'【記載例】通所介護'!AX27/('【記載例】通所介護'!$BB$8/7),""))</f>
        <v>35.00000000000005</v>
      </c>
      <c r="BA27" s="308"/>
      <c r="BB27" s="325"/>
      <c r="BC27" s="326"/>
      <c r="BD27" s="326"/>
      <c r="BE27" s="326"/>
      <c r="BF27" s="327"/>
    </row>
    <row r="28" spans="2:58" ht="20.25" customHeight="1">
      <c r="B28" s="257">
        <f>B25+1</f>
        <v>3</v>
      </c>
      <c r="C28" s="259"/>
      <c r="D28" s="260"/>
      <c r="E28" s="261"/>
      <c r="F28" s="186"/>
      <c r="G28" s="262" t="s">
        <v>193</v>
      </c>
      <c r="H28" s="265" t="s">
        <v>109</v>
      </c>
      <c r="I28" s="266"/>
      <c r="J28" s="266"/>
      <c r="K28" s="267"/>
      <c r="L28" s="272" t="s">
        <v>201</v>
      </c>
      <c r="M28" s="273"/>
      <c r="N28" s="273"/>
      <c r="O28" s="274"/>
      <c r="P28" s="281" t="s">
        <v>50</v>
      </c>
      <c r="Q28" s="282"/>
      <c r="R28" s="283"/>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09"/>
      <c r="AY28" s="310"/>
      <c r="AZ28" s="311"/>
      <c r="BA28" s="312"/>
      <c r="BB28" s="319" t="s">
        <v>209</v>
      </c>
      <c r="BC28" s="320"/>
      <c r="BD28" s="320"/>
      <c r="BE28" s="320"/>
      <c r="BF28" s="321"/>
    </row>
    <row r="29" spans="2:58" ht="20.25" customHeight="1">
      <c r="B29" s="257"/>
      <c r="C29" s="289" t="s">
        <v>74</v>
      </c>
      <c r="D29" s="290"/>
      <c r="E29" s="291"/>
      <c r="F29" s="184"/>
      <c r="G29" s="263"/>
      <c r="H29" s="268"/>
      <c r="I29" s="266"/>
      <c r="J29" s="266"/>
      <c r="K29" s="267"/>
      <c r="L29" s="275"/>
      <c r="M29" s="276"/>
      <c r="N29" s="276"/>
      <c r="O29" s="277"/>
      <c r="P29" s="292" t="s">
        <v>15</v>
      </c>
      <c r="Q29" s="293"/>
      <c r="R29" s="294"/>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5">
        <f>IF($BB$3="計画",SUM(S29:AT29),IF($BB$3="実績",SUM(S29:AW29),""))</f>
        <v>64</v>
      </c>
      <c r="AY29" s="296"/>
      <c r="AZ29" s="297">
        <f>IF($BB$3="計画",AX29/4,IF($BB$3="実績",'【記載例】通所介護'!AX29/('【記載例】通所介護'!$BB$8/7),""))</f>
        <v>16</v>
      </c>
      <c r="BA29" s="298"/>
      <c r="BB29" s="322"/>
      <c r="BC29" s="323"/>
      <c r="BD29" s="323"/>
      <c r="BE29" s="323"/>
      <c r="BF29" s="324"/>
    </row>
    <row r="30" spans="2:58" ht="20.25" customHeight="1">
      <c r="B30" s="257"/>
      <c r="C30" s="299"/>
      <c r="D30" s="300"/>
      <c r="E30" s="301"/>
      <c r="F30" s="184" t="str">
        <f>C29</f>
        <v>生活相談員</v>
      </c>
      <c r="G30" s="317"/>
      <c r="H30" s="268"/>
      <c r="I30" s="266"/>
      <c r="J30" s="266"/>
      <c r="K30" s="267"/>
      <c r="L30" s="318"/>
      <c r="M30" s="287"/>
      <c r="N30" s="287"/>
      <c r="O30" s="288"/>
      <c r="P30" s="302" t="s">
        <v>51</v>
      </c>
      <c r="Q30" s="303"/>
      <c r="R30" s="304"/>
      <c r="S30" s="148">
        <f>IF(S28="","",VLOOKUP(S28,'【記載例】シフト記号表（勤務時間帯）'!$C$5:$U$36,19,FALSE))</f>
        <v>7.000000000000009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7.000000000000009</v>
      </c>
      <c r="Z30" s="148">
        <f>IF(Z28="","",VLOOKUP(Z28,'【記載例】シフト記号表（勤務時間帯）'!$C$5:$U$36,19,FALSE))</f>
        <v>7.000000000000009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7.000000000000009</v>
      </c>
      <c r="AG30" s="148">
        <f>IF(AG28="","",VLOOKUP(AG28,'【記載例】シフト記号表（勤務時間帯）'!$C$5:$U$36,19,FALSE))</f>
        <v>7.000000000000009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7.000000000000009</v>
      </c>
      <c r="AN30" s="148">
        <f>IF(AN28="","",VLOOKUP(AN28,'【記載例】シフト記号表（勤務時間帯）'!$C$5:$U$36,19,FALSE))</f>
        <v>7.000000000000009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5">
        <f>IF($BB$3="計画",SUM(S30:AT30),IF($BB$3="実績",SUM(S30:AW30),""))</f>
        <v>56.000000000000064</v>
      </c>
      <c r="AY30" s="306"/>
      <c r="AZ30" s="307">
        <f>IF($BB$3="計画",AX30/4,IF($BB$3="実績",'【記載例】通所介護'!AX30/('【記載例】通所介護'!$BB$8/7),""))</f>
        <v>14.000000000000016</v>
      </c>
      <c r="BA30" s="308"/>
      <c r="BB30" s="325"/>
      <c r="BC30" s="326"/>
      <c r="BD30" s="326"/>
      <c r="BE30" s="326"/>
      <c r="BF30" s="327"/>
    </row>
    <row r="31" spans="2:58" ht="20.25" customHeight="1">
      <c r="B31" s="257">
        <f>B28+1</f>
        <v>4</v>
      </c>
      <c r="C31" s="259"/>
      <c r="D31" s="260"/>
      <c r="E31" s="261"/>
      <c r="F31" s="186"/>
      <c r="G31" s="262" t="s">
        <v>193</v>
      </c>
      <c r="H31" s="265" t="s">
        <v>14</v>
      </c>
      <c r="I31" s="266"/>
      <c r="J31" s="266"/>
      <c r="K31" s="267"/>
      <c r="L31" s="272" t="s">
        <v>202</v>
      </c>
      <c r="M31" s="273"/>
      <c r="N31" s="273"/>
      <c r="O31" s="274"/>
      <c r="P31" s="281" t="s">
        <v>50</v>
      </c>
      <c r="Q31" s="282"/>
      <c r="R31" s="283"/>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09"/>
      <c r="AY31" s="310"/>
      <c r="AZ31" s="311"/>
      <c r="BA31" s="312"/>
      <c r="BB31" s="319" t="s">
        <v>212</v>
      </c>
      <c r="BC31" s="320"/>
      <c r="BD31" s="320"/>
      <c r="BE31" s="320"/>
      <c r="BF31" s="321"/>
    </row>
    <row r="32" spans="2:58" ht="20.25" customHeight="1">
      <c r="B32" s="257"/>
      <c r="C32" s="289" t="s">
        <v>5</v>
      </c>
      <c r="D32" s="290"/>
      <c r="E32" s="291"/>
      <c r="F32" s="184"/>
      <c r="G32" s="263"/>
      <c r="H32" s="268"/>
      <c r="I32" s="266"/>
      <c r="J32" s="266"/>
      <c r="K32" s="267"/>
      <c r="L32" s="275"/>
      <c r="M32" s="276"/>
      <c r="N32" s="276"/>
      <c r="O32" s="277"/>
      <c r="P32" s="292" t="s">
        <v>15</v>
      </c>
      <c r="Q32" s="293"/>
      <c r="R32" s="294"/>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5">
        <f>IF($BB$3="計画",SUM(S32:AT32),IF($BB$3="実績",SUM(S32:AW32),""))</f>
        <v>64</v>
      </c>
      <c r="AY32" s="296"/>
      <c r="AZ32" s="297">
        <f>IF($BB$3="計画",AX32/4,IF($BB$3="実績",'【記載例】通所介護'!AX32/('【記載例】通所介護'!$BB$8/7),""))</f>
        <v>16</v>
      </c>
      <c r="BA32" s="298"/>
      <c r="BB32" s="322"/>
      <c r="BC32" s="323"/>
      <c r="BD32" s="323"/>
      <c r="BE32" s="323"/>
      <c r="BF32" s="324"/>
    </row>
    <row r="33" spans="2:58" ht="20.25" customHeight="1">
      <c r="B33" s="257"/>
      <c r="C33" s="299"/>
      <c r="D33" s="300"/>
      <c r="E33" s="301"/>
      <c r="F33" s="184" t="str">
        <f>C32</f>
        <v>看護職員</v>
      </c>
      <c r="G33" s="317"/>
      <c r="H33" s="268"/>
      <c r="I33" s="266"/>
      <c r="J33" s="266"/>
      <c r="K33" s="267"/>
      <c r="L33" s="318"/>
      <c r="M33" s="287"/>
      <c r="N33" s="287"/>
      <c r="O33" s="288"/>
      <c r="P33" s="302" t="s">
        <v>51</v>
      </c>
      <c r="Q33" s="303"/>
      <c r="R33" s="30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5">
        <f>IF($BB$3="計画",SUM(S33:AT33),IF($BB$3="実績",SUM(S33:AW33),""))</f>
        <v>64</v>
      </c>
      <c r="AY33" s="306"/>
      <c r="AZ33" s="307">
        <f>IF($BB$3="計画",AX33/4,IF($BB$3="実績",'【記載例】通所介護'!AX33/('【記載例】通所介護'!$BB$8/7),""))</f>
        <v>16</v>
      </c>
      <c r="BA33" s="308"/>
      <c r="BB33" s="325"/>
      <c r="BC33" s="326"/>
      <c r="BD33" s="326"/>
      <c r="BE33" s="326"/>
      <c r="BF33" s="327"/>
    </row>
    <row r="34" spans="2:58" ht="20.25" customHeight="1">
      <c r="B34" s="257">
        <f>B31+1</f>
        <v>5</v>
      </c>
      <c r="C34" s="259"/>
      <c r="D34" s="260"/>
      <c r="E34" s="261"/>
      <c r="F34" s="186"/>
      <c r="G34" s="262" t="s">
        <v>235</v>
      </c>
      <c r="H34" s="265" t="s">
        <v>6</v>
      </c>
      <c r="I34" s="266"/>
      <c r="J34" s="266"/>
      <c r="K34" s="267"/>
      <c r="L34" s="272" t="s">
        <v>204</v>
      </c>
      <c r="M34" s="273"/>
      <c r="N34" s="273"/>
      <c r="O34" s="274"/>
      <c r="P34" s="281" t="s">
        <v>50</v>
      </c>
      <c r="Q34" s="282"/>
      <c r="R34" s="283"/>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09"/>
      <c r="AY34" s="310"/>
      <c r="AZ34" s="311"/>
      <c r="BA34" s="312"/>
      <c r="BB34" s="319" t="s">
        <v>207</v>
      </c>
      <c r="BC34" s="320"/>
      <c r="BD34" s="320"/>
      <c r="BE34" s="320"/>
      <c r="BF34" s="321"/>
    </row>
    <row r="35" spans="2:58" ht="20.25" customHeight="1">
      <c r="B35" s="257"/>
      <c r="C35" s="289" t="s">
        <v>5</v>
      </c>
      <c r="D35" s="290"/>
      <c r="E35" s="291"/>
      <c r="F35" s="184"/>
      <c r="G35" s="263"/>
      <c r="H35" s="268"/>
      <c r="I35" s="266"/>
      <c r="J35" s="266"/>
      <c r="K35" s="267"/>
      <c r="L35" s="275"/>
      <c r="M35" s="276"/>
      <c r="N35" s="276"/>
      <c r="O35" s="277"/>
      <c r="P35" s="292" t="s">
        <v>15</v>
      </c>
      <c r="Q35" s="293"/>
      <c r="R35" s="294"/>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5">
        <f>IF($BB$3="計画",SUM(S35:AT35),IF($BB$3="実績",SUM(S35:AW35),""))</f>
        <v>48</v>
      </c>
      <c r="AY35" s="296"/>
      <c r="AZ35" s="297">
        <f>IF($BB$3="計画",AX35/4,IF($BB$3="実績",'【記載例】通所介護'!AX35/('【記載例】通所介護'!$BB$8/7),""))</f>
        <v>12</v>
      </c>
      <c r="BA35" s="298"/>
      <c r="BB35" s="322"/>
      <c r="BC35" s="323"/>
      <c r="BD35" s="323"/>
      <c r="BE35" s="323"/>
      <c r="BF35" s="324"/>
    </row>
    <row r="36" spans="2:58" ht="20.25" customHeight="1">
      <c r="B36" s="257"/>
      <c r="C36" s="299"/>
      <c r="D36" s="300"/>
      <c r="E36" s="301"/>
      <c r="F36" s="184" t="str">
        <f>C35</f>
        <v>看護職員</v>
      </c>
      <c r="G36" s="317"/>
      <c r="H36" s="268"/>
      <c r="I36" s="266"/>
      <c r="J36" s="266"/>
      <c r="K36" s="267"/>
      <c r="L36" s="318"/>
      <c r="M36" s="287"/>
      <c r="N36" s="287"/>
      <c r="O36" s="288"/>
      <c r="P36" s="302" t="s">
        <v>51</v>
      </c>
      <c r="Q36" s="303"/>
      <c r="R36" s="30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5">
        <f>IF($BB$3="計画",SUM(S36:AT36),IF($BB$3="実績",SUM(S36:AW36),""))</f>
        <v>48</v>
      </c>
      <c r="AY36" s="306"/>
      <c r="AZ36" s="307">
        <f>IF($BB$3="計画",AX36/4,IF($BB$3="実績",'【記載例】通所介護'!AX36/('【記載例】通所介護'!$BB$8/7),""))</f>
        <v>12</v>
      </c>
      <c r="BA36" s="308"/>
      <c r="BB36" s="325"/>
      <c r="BC36" s="326"/>
      <c r="BD36" s="326"/>
      <c r="BE36" s="326"/>
      <c r="BF36" s="327"/>
    </row>
    <row r="37" spans="2:58" ht="20.25" customHeight="1">
      <c r="B37" s="257">
        <f>B34+1</f>
        <v>6</v>
      </c>
      <c r="C37" s="259"/>
      <c r="D37" s="260"/>
      <c r="E37" s="261"/>
      <c r="F37" s="186"/>
      <c r="G37" s="262" t="s">
        <v>193</v>
      </c>
      <c r="H37" s="265" t="s">
        <v>133</v>
      </c>
      <c r="I37" s="266"/>
      <c r="J37" s="266"/>
      <c r="K37" s="267"/>
      <c r="L37" s="272" t="s">
        <v>201</v>
      </c>
      <c r="M37" s="273"/>
      <c r="N37" s="273"/>
      <c r="O37" s="274"/>
      <c r="P37" s="281" t="s">
        <v>50</v>
      </c>
      <c r="Q37" s="282"/>
      <c r="R37" s="283"/>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09"/>
      <c r="AY37" s="310"/>
      <c r="AZ37" s="311"/>
      <c r="BA37" s="312"/>
      <c r="BB37" s="319" t="s">
        <v>210</v>
      </c>
      <c r="BC37" s="320"/>
      <c r="BD37" s="320"/>
      <c r="BE37" s="320"/>
      <c r="BF37" s="321"/>
    </row>
    <row r="38" spans="2:58" ht="20.25" customHeight="1">
      <c r="B38" s="257"/>
      <c r="C38" s="289" t="s">
        <v>76</v>
      </c>
      <c r="D38" s="290"/>
      <c r="E38" s="291"/>
      <c r="F38" s="184"/>
      <c r="G38" s="263"/>
      <c r="H38" s="268"/>
      <c r="I38" s="266"/>
      <c r="J38" s="266"/>
      <c r="K38" s="267"/>
      <c r="L38" s="275"/>
      <c r="M38" s="276"/>
      <c r="N38" s="276"/>
      <c r="O38" s="277"/>
      <c r="P38" s="292" t="s">
        <v>15</v>
      </c>
      <c r="Q38" s="293"/>
      <c r="R38" s="294"/>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5">
        <f>IF($BB$3="計画",SUM(S38:AT38),IF($BB$3="実績",SUM(S38:AW38),""))</f>
        <v>96</v>
      </c>
      <c r="AY38" s="296"/>
      <c r="AZ38" s="297">
        <f>IF($BB$3="計画",AX38/4,IF($BB$3="実績",'【記載例】通所介護'!AX38/('【記載例】通所介護'!$BB$8/7),""))</f>
        <v>24</v>
      </c>
      <c r="BA38" s="298"/>
      <c r="BB38" s="322"/>
      <c r="BC38" s="323"/>
      <c r="BD38" s="323"/>
      <c r="BE38" s="323"/>
      <c r="BF38" s="324"/>
    </row>
    <row r="39" spans="2:58" ht="20.25" customHeight="1">
      <c r="B39" s="257"/>
      <c r="C39" s="299"/>
      <c r="D39" s="300"/>
      <c r="E39" s="301"/>
      <c r="F39" s="184" t="str">
        <f>C38</f>
        <v>介護職員</v>
      </c>
      <c r="G39" s="317"/>
      <c r="H39" s="268"/>
      <c r="I39" s="266"/>
      <c r="J39" s="266"/>
      <c r="K39" s="267"/>
      <c r="L39" s="318"/>
      <c r="M39" s="287"/>
      <c r="N39" s="287"/>
      <c r="O39" s="288"/>
      <c r="P39" s="302" t="s">
        <v>51</v>
      </c>
      <c r="Q39" s="303"/>
      <c r="R39" s="304"/>
      <c r="S39" s="148" t="str">
        <f>IF(S37="","",VLOOKUP(S37,'【記載例】シフト記号表（勤務時間帯）'!$C$5:$U$36,19,FALSE))</f>
        <v/>
      </c>
      <c r="T39" s="149">
        <f>IF(T37="","",VLOOKUP(T37,'【記載例】シフト記号表（勤務時間帯）'!$C$5:$U$36,19,FALSE))</f>
        <v>7.000000000000009</v>
      </c>
      <c r="U39" s="149">
        <f>IF(U37="","",VLOOKUP(U37,'【記載例】シフト記号表（勤務時間帯）'!$C$5:$U$36,19,FALSE))</f>
        <v>7.000000000000009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7.000000000000009</v>
      </c>
      <c r="AB39" s="149">
        <f>IF(AB37="","",VLOOKUP(AB37,'【記載例】シフト記号表（勤務時間帯）'!$C$5:$U$36,19,FALSE))</f>
        <v>7.000000000000009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7.000000000000009</v>
      </c>
      <c r="AI39" s="149">
        <f>IF(AI37="","",VLOOKUP(AI37,'【記載例】シフト記号表（勤務時間帯）'!$C$5:$U$36,19,FALSE))</f>
        <v>7.000000000000009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7.000000000000009</v>
      </c>
      <c r="AP39" s="149">
        <f>IF(AP37="","",VLOOKUP(AP37,'【記載例】シフト記号表（勤務時間帯）'!$C$5:$U$36,19,FALSE))</f>
        <v>7.000000000000009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5">
        <f>IF($BB$3="計画",SUM(S39:AT39),IF($BB$3="実績",SUM(S39:AW39),""))</f>
        <v>84.00000000000011</v>
      </c>
      <c r="AY39" s="306"/>
      <c r="AZ39" s="307">
        <f>IF($BB$3="計画",AX39/4,IF($BB$3="実績",'【記載例】通所介護'!AX39/('【記載例】通所介護'!$BB$8/7),""))</f>
        <v>21.00000000000003</v>
      </c>
      <c r="BA39" s="308"/>
      <c r="BB39" s="325"/>
      <c r="BC39" s="326"/>
      <c r="BD39" s="326"/>
      <c r="BE39" s="326"/>
      <c r="BF39" s="327"/>
    </row>
    <row r="40" spans="2:58" ht="20.25" customHeight="1">
      <c r="B40" s="257">
        <f>B37+1</f>
        <v>7</v>
      </c>
      <c r="C40" s="259"/>
      <c r="D40" s="260"/>
      <c r="E40" s="261"/>
      <c r="F40" s="186"/>
      <c r="G40" s="262" t="s">
        <v>193</v>
      </c>
      <c r="H40" s="265" t="s">
        <v>133</v>
      </c>
      <c r="I40" s="266"/>
      <c r="J40" s="266"/>
      <c r="K40" s="267"/>
      <c r="L40" s="272" t="s">
        <v>203</v>
      </c>
      <c r="M40" s="273"/>
      <c r="N40" s="273"/>
      <c r="O40" s="274"/>
      <c r="P40" s="281" t="s">
        <v>50</v>
      </c>
      <c r="Q40" s="282"/>
      <c r="R40" s="283"/>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09"/>
      <c r="AY40" s="310"/>
      <c r="AZ40" s="311"/>
      <c r="BA40" s="312"/>
      <c r="BB40" s="319" t="s">
        <v>211</v>
      </c>
      <c r="BC40" s="320"/>
      <c r="BD40" s="320"/>
      <c r="BE40" s="320"/>
      <c r="BF40" s="321"/>
    </row>
    <row r="41" spans="2:58" ht="20.25" customHeight="1">
      <c r="B41" s="257"/>
      <c r="C41" s="289" t="s">
        <v>76</v>
      </c>
      <c r="D41" s="290"/>
      <c r="E41" s="291"/>
      <c r="F41" s="184"/>
      <c r="G41" s="263"/>
      <c r="H41" s="268"/>
      <c r="I41" s="266"/>
      <c r="J41" s="266"/>
      <c r="K41" s="267"/>
      <c r="L41" s="275"/>
      <c r="M41" s="276"/>
      <c r="N41" s="276"/>
      <c r="O41" s="277"/>
      <c r="P41" s="292" t="s">
        <v>15</v>
      </c>
      <c r="Q41" s="293"/>
      <c r="R41" s="294"/>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5">
        <f>IF($BB$3="計画",SUM(S41:AT41),IF($BB$3="実績",SUM(S41:AW41),""))</f>
        <v>32</v>
      </c>
      <c r="AY41" s="296"/>
      <c r="AZ41" s="297">
        <f>IF($BB$3="計画",AX41/4,IF($BB$3="実績",'【記載例】通所介護'!AX41/('【記載例】通所介護'!$BB$8/7),""))</f>
        <v>8</v>
      </c>
      <c r="BA41" s="298"/>
      <c r="BB41" s="322"/>
      <c r="BC41" s="323"/>
      <c r="BD41" s="323"/>
      <c r="BE41" s="323"/>
      <c r="BF41" s="324"/>
    </row>
    <row r="42" spans="2:58" ht="20.25" customHeight="1">
      <c r="B42" s="257"/>
      <c r="C42" s="299"/>
      <c r="D42" s="300"/>
      <c r="E42" s="301"/>
      <c r="F42" s="184" t="str">
        <f>C41</f>
        <v>介護職員</v>
      </c>
      <c r="G42" s="317"/>
      <c r="H42" s="268"/>
      <c r="I42" s="266"/>
      <c r="J42" s="266"/>
      <c r="K42" s="267"/>
      <c r="L42" s="318"/>
      <c r="M42" s="287"/>
      <c r="N42" s="287"/>
      <c r="O42" s="288"/>
      <c r="P42" s="302" t="s">
        <v>51</v>
      </c>
      <c r="Q42" s="303"/>
      <c r="R42" s="30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5">
        <f>IF($BB$3="計画",SUM(S42:AT42),IF($BB$3="実績",SUM(S42:AW42),""))</f>
        <v>28.000000000000036</v>
      </c>
      <c r="AY42" s="306"/>
      <c r="AZ42" s="307">
        <f>IF($BB$3="計画",AX42/4,IF($BB$3="実績",'【記載例】通所介護'!AX42/('【記載例】通所介護'!$BB$8/7),""))</f>
        <v>7.000000000000009</v>
      </c>
      <c r="BA42" s="308"/>
      <c r="BB42" s="325"/>
      <c r="BC42" s="326"/>
      <c r="BD42" s="326"/>
      <c r="BE42" s="326"/>
      <c r="BF42" s="327"/>
    </row>
    <row r="43" spans="2:58" ht="20.25" customHeight="1">
      <c r="B43" s="257">
        <f>B40+1</f>
        <v>8</v>
      </c>
      <c r="C43" s="259"/>
      <c r="D43" s="260"/>
      <c r="E43" s="261"/>
      <c r="F43" s="186"/>
      <c r="G43" s="262" t="s">
        <v>194</v>
      </c>
      <c r="H43" s="265" t="s">
        <v>32</v>
      </c>
      <c r="I43" s="266"/>
      <c r="J43" s="266"/>
      <c r="K43" s="267"/>
      <c r="L43" s="272" t="s">
        <v>205</v>
      </c>
      <c r="M43" s="273"/>
      <c r="N43" s="273"/>
      <c r="O43" s="274"/>
      <c r="P43" s="281" t="s">
        <v>50</v>
      </c>
      <c r="Q43" s="282"/>
      <c r="R43" s="283"/>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09"/>
      <c r="AY43" s="310"/>
      <c r="AZ43" s="311"/>
      <c r="BA43" s="312"/>
      <c r="BB43" s="319"/>
      <c r="BC43" s="320"/>
      <c r="BD43" s="320"/>
      <c r="BE43" s="320"/>
      <c r="BF43" s="321"/>
    </row>
    <row r="44" spans="2:58" ht="20.25" customHeight="1">
      <c r="B44" s="257"/>
      <c r="C44" s="289" t="s">
        <v>76</v>
      </c>
      <c r="D44" s="290"/>
      <c r="E44" s="291"/>
      <c r="F44" s="184"/>
      <c r="G44" s="263"/>
      <c r="H44" s="268"/>
      <c r="I44" s="266"/>
      <c r="J44" s="266"/>
      <c r="K44" s="267"/>
      <c r="L44" s="275"/>
      <c r="M44" s="276"/>
      <c r="N44" s="276"/>
      <c r="O44" s="277"/>
      <c r="P44" s="292" t="s">
        <v>15</v>
      </c>
      <c r="Q44" s="293"/>
      <c r="R44" s="294"/>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5">
        <f>IF($BB$3="計画",SUM(S44:AT44),IF($BB$3="実績",SUM(S44:AW44),""))</f>
        <v>160</v>
      </c>
      <c r="AY44" s="296"/>
      <c r="AZ44" s="297">
        <f>IF($BB$3="計画",AX44/4,IF($BB$3="実績",'【記載例】通所介護'!AX44/('【記載例】通所介護'!$BB$8/7),""))</f>
        <v>40</v>
      </c>
      <c r="BA44" s="298"/>
      <c r="BB44" s="322"/>
      <c r="BC44" s="323"/>
      <c r="BD44" s="323"/>
      <c r="BE44" s="323"/>
      <c r="BF44" s="324"/>
    </row>
    <row r="45" spans="2:58" ht="20.25" customHeight="1">
      <c r="B45" s="257"/>
      <c r="C45" s="299"/>
      <c r="D45" s="300"/>
      <c r="E45" s="301"/>
      <c r="F45" s="184" t="str">
        <f>C44</f>
        <v>介護職員</v>
      </c>
      <c r="G45" s="317"/>
      <c r="H45" s="268"/>
      <c r="I45" s="266"/>
      <c r="J45" s="266"/>
      <c r="K45" s="267"/>
      <c r="L45" s="318"/>
      <c r="M45" s="287"/>
      <c r="N45" s="287"/>
      <c r="O45" s="288"/>
      <c r="P45" s="302" t="s">
        <v>51</v>
      </c>
      <c r="Q45" s="303"/>
      <c r="R45" s="304"/>
      <c r="S45" s="148">
        <f>IF(S43="","",VLOOKUP(S43,'【記載例】シフト記号表（勤務時間帯）'!$C$5:$U$36,19,FALSE))</f>
        <v>7.000000000000009</v>
      </c>
      <c r="T45" s="149" t="str">
        <f>IF(T43="","",VLOOKUP(T43,'【記載例】シフト記号表（勤務時間帯）'!$C$5:$U$36,19,FALSE))</f>
        <v>-</v>
      </c>
      <c r="U45" s="149">
        <f>IF(U43="","",VLOOKUP(U43,'【記載例】シフト記号表（勤務時間帯）'!$C$5:$U$36,19,FALSE))</f>
        <v>7.000000000000009</v>
      </c>
      <c r="V45" s="149">
        <f>IF(V43="","",VLOOKUP(V43,'【記載例】シフト記号表（勤務時間帯）'!$C$5:$U$36,19,FALSE))</f>
        <v>7.000000000000009</v>
      </c>
      <c r="W45" s="149">
        <f>IF(W43="","",VLOOKUP(W43,'【記載例】シフト記号表（勤務時間帯）'!$C$5:$U$36,19,FALSE))</f>
        <v>7.000000000000009</v>
      </c>
      <c r="X45" s="149" t="str">
        <f>IF(X43="","",VLOOKUP(X43,'【記載例】シフト記号表（勤務時間帯）'!$C$5:$U$36,19,FALSE))</f>
        <v>-</v>
      </c>
      <c r="Y45" s="150">
        <f>IF(Y43="","",VLOOKUP(Y43,'【記載例】シフト記号表（勤務時間帯）'!$C$5:$U$36,19,FALSE))</f>
        <v>7.000000000000009</v>
      </c>
      <c r="Z45" s="148">
        <f>IF(Z43="","",VLOOKUP(Z43,'【記載例】シフト記号表（勤務時間帯）'!$C$5:$U$36,19,FALSE))</f>
        <v>7.000000000000009</v>
      </c>
      <c r="AA45" s="149" t="str">
        <f>IF(AA43="","",VLOOKUP(AA43,'【記載例】シフト記号表（勤務時間帯）'!$C$5:$U$36,19,FALSE))</f>
        <v>-</v>
      </c>
      <c r="AB45" s="149">
        <f>IF(AB43="","",VLOOKUP(AB43,'【記載例】シフト記号表（勤務時間帯）'!$C$5:$U$36,19,FALSE))</f>
        <v>7.000000000000009</v>
      </c>
      <c r="AC45" s="149">
        <f>IF(AC43="","",VLOOKUP(AC43,'【記載例】シフト記号表（勤務時間帯）'!$C$5:$U$36,19,FALSE))</f>
        <v>7.000000000000009</v>
      </c>
      <c r="AD45" s="149">
        <f>IF(AD43="","",VLOOKUP(AD43,'【記載例】シフト記号表（勤務時間帯）'!$C$5:$U$36,19,FALSE))</f>
        <v>7.000000000000009</v>
      </c>
      <c r="AE45" s="149" t="str">
        <f>IF(AE43="","",VLOOKUP(AE43,'【記載例】シフト記号表（勤務時間帯）'!$C$5:$U$36,19,FALSE))</f>
        <v>-</v>
      </c>
      <c r="AF45" s="150">
        <f>IF(AF43="","",VLOOKUP(AF43,'【記載例】シフト記号表（勤務時間帯）'!$C$5:$U$36,19,FALSE))</f>
        <v>7.000000000000009</v>
      </c>
      <c r="AG45" s="148">
        <f>IF(AG43="","",VLOOKUP(AG43,'【記載例】シフト記号表（勤務時間帯）'!$C$5:$U$36,19,FALSE))</f>
        <v>7.000000000000009</v>
      </c>
      <c r="AH45" s="149" t="str">
        <f>IF(AH43="","",VLOOKUP(AH43,'【記載例】シフト記号表（勤務時間帯）'!$C$5:$U$36,19,FALSE))</f>
        <v>-</v>
      </c>
      <c r="AI45" s="149">
        <f>IF(AI43="","",VLOOKUP(AI43,'【記載例】シフト記号表（勤務時間帯）'!$C$5:$U$36,19,FALSE))</f>
        <v>7.000000000000009</v>
      </c>
      <c r="AJ45" s="149">
        <f>IF(AJ43="","",VLOOKUP(AJ43,'【記載例】シフト記号表（勤務時間帯）'!$C$5:$U$36,19,FALSE))</f>
        <v>7.000000000000009</v>
      </c>
      <c r="AK45" s="149">
        <f>IF(AK43="","",VLOOKUP(AK43,'【記載例】シフト記号表（勤務時間帯）'!$C$5:$U$36,19,FALSE))</f>
        <v>7.000000000000009</v>
      </c>
      <c r="AL45" s="149" t="str">
        <f>IF(AL43="","",VLOOKUP(AL43,'【記載例】シフト記号表（勤務時間帯）'!$C$5:$U$36,19,FALSE))</f>
        <v>-</v>
      </c>
      <c r="AM45" s="150">
        <f>IF(AM43="","",VLOOKUP(AM43,'【記載例】シフト記号表（勤務時間帯）'!$C$5:$U$36,19,FALSE))</f>
        <v>7.000000000000009</v>
      </c>
      <c r="AN45" s="148">
        <f>IF(AN43="","",VLOOKUP(AN43,'【記載例】シフト記号表（勤務時間帯）'!$C$5:$U$36,19,FALSE))</f>
        <v>7.000000000000009</v>
      </c>
      <c r="AO45" s="149" t="str">
        <f>IF(AO43="","",VLOOKUP(AO43,'【記載例】シフト記号表（勤務時間帯）'!$C$5:$U$36,19,FALSE))</f>
        <v>-</v>
      </c>
      <c r="AP45" s="149">
        <f>IF(AP43="","",VLOOKUP(AP43,'【記載例】シフト記号表（勤務時間帯）'!$C$5:$U$36,19,FALSE))</f>
        <v>7.000000000000009</v>
      </c>
      <c r="AQ45" s="149">
        <f>IF(AQ43="","",VLOOKUP(AQ43,'【記載例】シフト記号表（勤務時間帯）'!$C$5:$U$36,19,FALSE))</f>
        <v>7.000000000000009</v>
      </c>
      <c r="AR45" s="149">
        <f>IF(AR43="","",VLOOKUP(AR43,'【記載例】シフト記号表（勤務時間帯）'!$C$5:$U$36,19,FALSE))</f>
        <v>7.000000000000009</v>
      </c>
      <c r="AS45" s="149" t="str">
        <f>IF(AS43="","",VLOOKUP(AS43,'【記載例】シフト記号表（勤務時間帯）'!$C$5:$U$36,19,FALSE))</f>
        <v>-</v>
      </c>
      <c r="AT45" s="150">
        <f>IF(AT43="","",VLOOKUP(AT43,'【記載例】シフト記号表（勤務時間帯）'!$C$5:$U$36,19,FALSE))</f>
        <v>7.000000000000009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5">
        <f>IF($BB$3="計画",SUM(S45:AT45),IF($BB$3="実績",SUM(S45:AW45),""))</f>
        <v>140.0000000000002</v>
      </c>
      <c r="AY45" s="306"/>
      <c r="AZ45" s="307">
        <f>IF($BB$3="計画",AX45/4,IF($BB$3="実績",'【記載例】通所介護'!AX45/('【記載例】通所介護'!$BB$8/7),""))</f>
        <v>35.00000000000005</v>
      </c>
      <c r="BA45" s="308"/>
      <c r="BB45" s="325"/>
      <c r="BC45" s="326"/>
      <c r="BD45" s="326"/>
      <c r="BE45" s="326"/>
      <c r="BF45" s="327"/>
    </row>
    <row r="46" spans="2:58" ht="20.25" customHeight="1">
      <c r="B46" s="257">
        <f>B43+1</f>
        <v>9</v>
      </c>
      <c r="C46" s="259"/>
      <c r="D46" s="260"/>
      <c r="E46" s="261"/>
      <c r="F46" s="186"/>
      <c r="G46" s="262" t="s">
        <v>194</v>
      </c>
      <c r="H46" s="265" t="s">
        <v>133</v>
      </c>
      <c r="I46" s="266"/>
      <c r="J46" s="266"/>
      <c r="K46" s="267"/>
      <c r="L46" s="272" t="s">
        <v>206</v>
      </c>
      <c r="M46" s="273"/>
      <c r="N46" s="273"/>
      <c r="O46" s="274"/>
      <c r="P46" s="281" t="s">
        <v>50</v>
      </c>
      <c r="Q46" s="282"/>
      <c r="R46" s="283"/>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09"/>
      <c r="AY46" s="310"/>
      <c r="AZ46" s="311"/>
      <c r="BA46" s="312"/>
      <c r="BB46" s="319"/>
      <c r="BC46" s="320"/>
      <c r="BD46" s="320"/>
      <c r="BE46" s="320"/>
      <c r="BF46" s="321"/>
    </row>
    <row r="47" spans="2:58" ht="20.25" customHeight="1">
      <c r="B47" s="257"/>
      <c r="C47" s="289" t="s">
        <v>76</v>
      </c>
      <c r="D47" s="290"/>
      <c r="E47" s="291"/>
      <c r="F47" s="184"/>
      <c r="G47" s="263"/>
      <c r="H47" s="268"/>
      <c r="I47" s="266"/>
      <c r="J47" s="266"/>
      <c r="K47" s="267"/>
      <c r="L47" s="275"/>
      <c r="M47" s="276"/>
      <c r="N47" s="276"/>
      <c r="O47" s="277"/>
      <c r="P47" s="292" t="s">
        <v>15</v>
      </c>
      <c r="Q47" s="293"/>
      <c r="R47" s="294"/>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5">
        <f>IF($BB$3="計画",SUM(S47:AT47),IF($BB$3="実績",SUM(S47:AW47),""))</f>
        <v>160</v>
      </c>
      <c r="AY47" s="296"/>
      <c r="AZ47" s="297">
        <f>IF($BB$3="計画",AX47/4,IF($BB$3="実績",'【記載例】通所介護'!AX47/('【記載例】通所介護'!$BB$8/7),""))</f>
        <v>40</v>
      </c>
      <c r="BA47" s="298"/>
      <c r="BB47" s="322"/>
      <c r="BC47" s="323"/>
      <c r="BD47" s="323"/>
      <c r="BE47" s="323"/>
      <c r="BF47" s="324"/>
    </row>
    <row r="48" spans="2:58" ht="20.25" customHeight="1">
      <c r="B48" s="257"/>
      <c r="C48" s="299"/>
      <c r="D48" s="300"/>
      <c r="E48" s="301"/>
      <c r="F48" s="184" t="str">
        <f>C47</f>
        <v>介護職員</v>
      </c>
      <c r="G48" s="317"/>
      <c r="H48" s="268"/>
      <c r="I48" s="266"/>
      <c r="J48" s="266"/>
      <c r="K48" s="267"/>
      <c r="L48" s="318"/>
      <c r="M48" s="287"/>
      <c r="N48" s="287"/>
      <c r="O48" s="288"/>
      <c r="P48" s="302" t="s">
        <v>51</v>
      </c>
      <c r="Q48" s="303"/>
      <c r="R48" s="304"/>
      <c r="S48" s="148">
        <f>IF(S46="","",VLOOKUP(S46,'【記載例】シフト記号表（勤務時間帯）'!$C$5:$U$36,19,FALSE))</f>
        <v>7.000000000000009</v>
      </c>
      <c r="T48" s="149">
        <f>IF(T46="","",VLOOKUP(T46,'【記載例】シフト記号表（勤務時間帯）'!$C$5:$U$36,19,FALSE))</f>
        <v>7.000000000000009</v>
      </c>
      <c r="U48" s="149" t="str">
        <f>IF(U46="","",VLOOKUP(U46,'【記載例】シフト記号表（勤務時間帯）'!$C$5:$U$36,19,FALSE))</f>
        <v>-</v>
      </c>
      <c r="V48" s="149">
        <f>IF(V46="","",VLOOKUP(V46,'【記載例】シフト記号表（勤務時間帯）'!$C$5:$U$36,19,FALSE))</f>
        <v>7.000000000000009</v>
      </c>
      <c r="W48" s="149">
        <f>IF(W46="","",VLOOKUP(W46,'【記載例】シフト記号表（勤務時間帯）'!$C$5:$U$36,19,FALSE))</f>
        <v>7.000000000000009</v>
      </c>
      <c r="X48" s="149">
        <f>IF(X46="","",VLOOKUP(X46,'【記載例】シフト記号表（勤務時間帯）'!$C$5:$U$36,19,FALSE))</f>
        <v>7.000000000000009</v>
      </c>
      <c r="Y48" s="150" t="str">
        <f>IF(Y46="","",VLOOKUP(Y46,'【記載例】シフト記号表（勤務時間帯）'!$C$5:$U$36,19,FALSE))</f>
        <v>-</v>
      </c>
      <c r="Z48" s="148">
        <f>IF(Z46="","",VLOOKUP(Z46,'【記載例】シフト記号表（勤務時間帯）'!$C$5:$U$36,19,FALSE))</f>
        <v>7.000000000000009</v>
      </c>
      <c r="AA48" s="149">
        <f>IF(AA46="","",VLOOKUP(AA46,'【記載例】シフト記号表（勤務時間帯）'!$C$5:$U$36,19,FALSE))</f>
        <v>7.000000000000009</v>
      </c>
      <c r="AB48" s="149" t="str">
        <f>IF(AB46="","",VLOOKUP(AB46,'【記載例】シフト記号表（勤務時間帯）'!$C$5:$U$36,19,FALSE))</f>
        <v/>
      </c>
      <c r="AC48" s="149">
        <f>IF(AC46="","",VLOOKUP(AC46,'【記載例】シフト記号表（勤務時間帯）'!$C$5:$U$36,19,FALSE))</f>
        <v>7.000000000000009</v>
      </c>
      <c r="AD48" s="149">
        <f>IF(AD46="","",VLOOKUP(AD46,'【記載例】シフト記号表（勤務時間帯）'!$C$5:$U$36,19,FALSE))</f>
        <v>7.000000000000009</v>
      </c>
      <c r="AE48" s="149">
        <f>IF(AE46="","",VLOOKUP(AE46,'【記載例】シフト記号表（勤務時間帯）'!$C$5:$U$36,19,FALSE))</f>
        <v>7.000000000000009</v>
      </c>
      <c r="AF48" s="150" t="str">
        <f>IF(AF46="","",VLOOKUP(AF46,'【記載例】シフト記号表（勤務時間帯）'!$C$5:$U$36,19,FALSE))</f>
        <v>-</v>
      </c>
      <c r="AG48" s="148">
        <f>IF(AG46="","",VLOOKUP(AG46,'【記載例】シフト記号表（勤務時間帯）'!$C$5:$U$36,19,FALSE))</f>
        <v>7.000000000000009</v>
      </c>
      <c r="AH48" s="149">
        <f>IF(AH46="","",VLOOKUP(AH46,'【記載例】シフト記号表（勤務時間帯）'!$C$5:$U$36,19,FALSE))</f>
        <v>7.000000000000009</v>
      </c>
      <c r="AI48" s="149" t="str">
        <f>IF(AI46="","",VLOOKUP(AI46,'【記載例】シフト記号表（勤務時間帯）'!$C$5:$U$36,19,FALSE))</f>
        <v/>
      </c>
      <c r="AJ48" s="149">
        <f>IF(AJ46="","",VLOOKUP(AJ46,'【記載例】シフト記号表（勤務時間帯）'!$C$5:$U$36,19,FALSE))</f>
        <v>7.000000000000009</v>
      </c>
      <c r="AK48" s="149">
        <f>IF(AK46="","",VLOOKUP(AK46,'【記載例】シフト記号表（勤務時間帯）'!$C$5:$U$36,19,FALSE))</f>
        <v>7.000000000000009</v>
      </c>
      <c r="AL48" s="149">
        <f>IF(AL46="","",VLOOKUP(AL46,'【記載例】シフト記号表（勤務時間帯）'!$C$5:$U$36,19,FALSE))</f>
        <v>7.000000000000009</v>
      </c>
      <c r="AM48" s="150" t="str">
        <f>IF(AM46="","",VLOOKUP(AM46,'【記載例】シフト記号表（勤務時間帯）'!$C$5:$U$36,19,FALSE))</f>
        <v>-</v>
      </c>
      <c r="AN48" s="148">
        <f>IF(AN46="","",VLOOKUP(AN46,'【記載例】シフト記号表（勤務時間帯）'!$C$5:$U$36,19,FALSE))</f>
        <v>7.000000000000009</v>
      </c>
      <c r="AO48" s="149">
        <f>IF(AO46="","",VLOOKUP(AO46,'【記載例】シフト記号表（勤務時間帯）'!$C$5:$U$36,19,FALSE))</f>
        <v>7.000000000000009</v>
      </c>
      <c r="AP48" s="149" t="str">
        <f>IF(AP46="","",VLOOKUP(AP46,'【記載例】シフト記号表（勤務時間帯）'!$C$5:$U$36,19,FALSE))</f>
        <v/>
      </c>
      <c r="AQ48" s="149">
        <f>IF(AQ46="","",VLOOKUP(AQ46,'【記載例】シフト記号表（勤務時間帯）'!$C$5:$U$36,19,FALSE))</f>
        <v>7.000000000000009</v>
      </c>
      <c r="AR48" s="149">
        <f>IF(AR46="","",VLOOKUP(AR46,'【記載例】シフト記号表（勤務時間帯）'!$C$5:$U$36,19,FALSE))</f>
        <v>7.000000000000009</v>
      </c>
      <c r="AS48" s="149">
        <f>IF(AS46="","",VLOOKUP(AS46,'【記載例】シフト記号表（勤務時間帯）'!$C$5:$U$36,19,FALSE))</f>
        <v>7.000000000000009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5">
        <f>IF($BB$3="計画",SUM(S48:AT48),IF($BB$3="実績",SUM(S48:AW48),""))</f>
        <v>140.0000000000002</v>
      </c>
      <c r="AY48" s="306"/>
      <c r="AZ48" s="307">
        <f>IF($BB$3="計画",AX48/4,IF($BB$3="実績",'【記載例】通所介護'!AX48/('【記載例】通所介護'!$BB$8/7),""))</f>
        <v>35.00000000000005</v>
      </c>
      <c r="BA48" s="308"/>
      <c r="BB48" s="325"/>
      <c r="BC48" s="326"/>
      <c r="BD48" s="326"/>
      <c r="BE48" s="326"/>
      <c r="BF48" s="327"/>
    </row>
    <row r="49" spans="2:58" ht="20.25" customHeight="1">
      <c r="B49" s="257">
        <f>B46+1</f>
        <v>10</v>
      </c>
      <c r="C49" s="259"/>
      <c r="D49" s="260"/>
      <c r="E49" s="261"/>
      <c r="F49" s="186"/>
      <c r="G49" s="262" t="s">
        <v>193</v>
      </c>
      <c r="H49" s="265" t="s">
        <v>14</v>
      </c>
      <c r="I49" s="266"/>
      <c r="J49" s="266"/>
      <c r="K49" s="267"/>
      <c r="L49" s="272" t="s">
        <v>202</v>
      </c>
      <c r="M49" s="273"/>
      <c r="N49" s="273"/>
      <c r="O49" s="274"/>
      <c r="P49" s="281" t="s">
        <v>50</v>
      </c>
      <c r="Q49" s="282"/>
      <c r="R49" s="283"/>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09"/>
      <c r="AY49" s="310"/>
      <c r="AZ49" s="311"/>
      <c r="BA49" s="312"/>
      <c r="BB49" s="319" t="s">
        <v>213</v>
      </c>
      <c r="BC49" s="320"/>
      <c r="BD49" s="320"/>
      <c r="BE49" s="320"/>
      <c r="BF49" s="321"/>
    </row>
    <row r="50" spans="2:58" ht="20.25" customHeight="1">
      <c r="B50" s="257"/>
      <c r="C50" s="289" t="s">
        <v>77</v>
      </c>
      <c r="D50" s="290"/>
      <c r="E50" s="291"/>
      <c r="F50" s="184"/>
      <c r="G50" s="263"/>
      <c r="H50" s="268"/>
      <c r="I50" s="266"/>
      <c r="J50" s="266"/>
      <c r="K50" s="267"/>
      <c r="L50" s="275"/>
      <c r="M50" s="276"/>
      <c r="N50" s="276"/>
      <c r="O50" s="277"/>
      <c r="P50" s="292" t="s">
        <v>15</v>
      </c>
      <c r="Q50" s="293"/>
      <c r="R50" s="294"/>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5">
        <f>IF($BB$3="計画",SUM(S50:AT50),IF($BB$3="実績",SUM(S50:AW50),""))</f>
        <v>64</v>
      </c>
      <c r="AY50" s="296"/>
      <c r="AZ50" s="297">
        <f>IF($BB$3="計画",AX50/4,IF($BB$3="実績",'【記載例】通所介護'!AX50/('【記載例】通所介護'!$BB$8/7),""))</f>
        <v>16</v>
      </c>
      <c r="BA50" s="298"/>
      <c r="BB50" s="322"/>
      <c r="BC50" s="323"/>
      <c r="BD50" s="323"/>
      <c r="BE50" s="323"/>
      <c r="BF50" s="324"/>
    </row>
    <row r="51" spans="2:58" ht="20.25" customHeight="1">
      <c r="B51" s="257"/>
      <c r="C51" s="299"/>
      <c r="D51" s="300"/>
      <c r="E51" s="301"/>
      <c r="F51" s="184" t="str">
        <f>C50</f>
        <v>機能訓練指導員</v>
      </c>
      <c r="G51" s="317"/>
      <c r="H51" s="268"/>
      <c r="I51" s="266"/>
      <c r="J51" s="266"/>
      <c r="K51" s="267"/>
      <c r="L51" s="318"/>
      <c r="M51" s="287"/>
      <c r="N51" s="287"/>
      <c r="O51" s="288"/>
      <c r="P51" s="302" t="s">
        <v>51</v>
      </c>
      <c r="Q51" s="303"/>
      <c r="R51" s="30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5">
        <f>IF($BB$3="計画",SUM(S51:AT51),IF($BB$3="実績",SUM(S51:AW51),""))</f>
        <v>48</v>
      </c>
      <c r="AY51" s="306"/>
      <c r="AZ51" s="307">
        <f>IF($BB$3="計画",AX51/4,IF($BB$3="実績",'【記載例】通所介護'!AX51/('【記載例】通所介護'!$BB$8/7),""))</f>
        <v>12</v>
      </c>
      <c r="BA51" s="308"/>
      <c r="BB51" s="325"/>
      <c r="BC51" s="326"/>
      <c r="BD51" s="326"/>
      <c r="BE51" s="326"/>
      <c r="BF51" s="327"/>
    </row>
    <row r="52" spans="2:58" ht="20.25" customHeight="1">
      <c r="B52" s="257">
        <f>B49+1</f>
        <v>11</v>
      </c>
      <c r="C52" s="259"/>
      <c r="D52" s="260"/>
      <c r="E52" s="261"/>
      <c r="F52" s="186"/>
      <c r="G52" s="262" t="s">
        <v>235</v>
      </c>
      <c r="H52" s="265" t="s">
        <v>14</v>
      </c>
      <c r="I52" s="266"/>
      <c r="J52" s="266"/>
      <c r="K52" s="267"/>
      <c r="L52" s="272" t="s">
        <v>204</v>
      </c>
      <c r="M52" s="273"/>
      <c r="N52" s="273"/>
      <c r="O52" s="274"/>
      <c r="P52" s="281" t="s">
        <v>50</v>
      </c>
      <c r="Q52" s="282"/>
      <c r="R52" s="283"/>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09"/>
      <c r="AY52" s="310"/>
      <c r="AZ52" s="311"/>
      <c r="BA52" s="312"/>
      <c r="BB52" s="319" t="s">
        <v>208</v>
      </c>
      <c r="BC52" s="320"/>
      <c r="BD52" s="320"/>
      <c r="BE52" s="320"/>
      <c r="BF52" s="321"/>
    </row>
    <row r="53" spans="2:58" ht="20.25" customHeight="1">
      <c r="B53" s="257"/>
      <c r="C53" s="289" t="s">
        <v>77</v>
      </c>
      <c r="D53" s="290"/>
      <c r="E53" s="291"/>
      <c r="F53" s="184"/>
      <c r="G53" s="263"/>
      <c r="H53" s="268"/>
      <c r="I53" s="266"/>
      <c r="J53" s="266"/>
      <c r="K53" s="267"/>
      <c r="L53" s="275"/>
      <c r="M53" s="276"/>
      <c r="N53" s="276"/>
      <c r="O53" s="277"/>
      <c r="P53" s="292" t="s">
        <v>15</v>
      </c>
      <c r="Q53" s="293"/>
      <c r="R53" s="294"/>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5">
        <f>IF($BB$3="計画",SUM(S53:AT53),IF($BB$3="実績",SUM(S53:AW53),""))</f>
        <v>48</v>
      </c>
      <c r="AY53" s="296"/>
      <c r="AZ53" s="297">
        <f>IF($BB$3="計画",AX53/4,IF($BB$3="実績",'【記載例】通所介護'!AX53/('【記載例】通所介護'!$BB$8/7),""))</f>
        <v>12</v>
      </c>
      <c r="BA53" s="298"/>
      <c r="BB53" s="322"/>
      <c r="BC53" s="323"/>
      <c r="BD53" s="323"/>
      <c r="BE53" s="323"/>
      <c r="BF53" s="324"/>
    </row>
    <row r="54" spans="2:58" ht="20.25" customHeight="1">
      <c r="B54" s="257"/>
      <c r="C54" s="299"/>
      <c r="D54" s="300"/>
      <c r="E54" s="301"/>
      <c r="F54" s="184" t="str">
        <f>C53</f>
        <v>機能訓練指導員</v>
      </c>
      <c r="G54" s="317"/>
      <c r="H54" s="268"/>
      <c r="I54" s="266"/>
      <c r="J54" s="266"/>
      <c r="K54" s="267"/>
      <c r="L54" s="318"/>
      <c r="M54" s="287"/>
      <c r="N54" s="287"/>
      <c r="O54" s="288"/>
      <c r="P54" s="302" t="s">
        <v>51</v>
      </c>
      <c r="Q54" s="303"/>
      <c r="R54" s="30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5">
        <f>IF($BB$3="計画",SUM(S54:AT54),IF($BB$3="実績",SUM(S54:AW54),""))</f>
        <v>36</v>
      </c>
      <c r="AY54" s="306"/>
      <c r="AZ54" s="307">
        <f>IF($BB$3="計画",AX54/4,IF($BB$3="実績",'【記載例】通所介護'!AX54/('【記載例】通所介護'!$BB$8/7),""))</f>
        <v>9</v>
      </c>
      <c r="BA54" s="308"/>
      <c r="BB54" s="325"/>
      <c r="BC54" s="326"/>
      <c r="BD54" s="326"/>
      <c r="BE54" s="326"/>
      <c r="BF54" s="327"/>
    </row>
    <row r="55" spans="2:58" ht="20.25" customHeight="1">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c r="B56" s="257"/>
      <c r="C56" s="289"/>
      <c r="D56" s="290"/>
      <c r="E56" s="291"/>
      <c r="F56" s="184"/>
      <c r="G56" s="263"/>
      <c r="H56" s="268"/>
      <c r="I56" s="266"/>
      <c r="J56" s="266"/>
      <c r="K56" s="267"/>
      <c r="L56" s="275"/>
      <c r="M56" s="276"/>
      <c r="N56" s="276"/>
      <c r="O56" s="277"/>
      <c r="P56" s="292" t="s">
        <v>15</v>
      </c>
      <c r="Q56" s="293"/>
      <c r="R56" s="294"/>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5">
        <f>IF($BB$3="計画",SUM(S56:AT56),IF($BB$3="実績",SUM(S56:AW56),""))</f>
        <v>0</v>
      </c>
      <c r="AY56" s="296"/>
      <c r="AZ56" s="297">
        <f>IF($BB$3="計画",AX56/4,IF($BB$3="実績",'【記載例】通所介護'!AX56/('【記載例】通所介護'!$BB$8/7),""))</f>
        <v>0</v>
      </c>
      <c r="BA56" s="298"/>
      <c r="BB56" s="285"/>
      <c r="BC56" s="276"/>
      <c r="BD56" s="276"/>
      <c r="BE56" s="276"/>
      <c r="BF56" s="277"/>
    </row>
    <row r="57" spans="2:58" ht="20.25" customHeight="1">
      <c r="B57" s="257"/>
      <c r="C57" s="299"/>
      <c r="D57" s="300"/>
      <c r="E57" s="301"/>
      <c r="F57" s="184">
        <f>C56</f>
        <v>0</v>
      </c>
      <c r="G57" s="317"/>
      <c r="H57" s="268"/>
      <c r="I57" s="266"/>
      <c r="J57" s="266"/>
      <c r="K57" s="267"/>
      <c r="L57" s="318"/>
      <c r="M57" s="287"/>
      <c r="N57" s="287"/>
      <c r="O57" s="288"/>
      <c r="P57" s="302" t="s">
        <v>51</v>
      </c>
      <c r="Q57" s="303"/>
      <c r="R57" s="304"/>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5">
        <f>IF($BB$3="計画",SUM(S57:AT57),IF($BB$3="実績",SUM(S57:AW57),""))</f>
        <v>0</v>
      </c>
      <c r="AY57" s="306"/>
      <c r="AZ57" s="307">
        <f>IF($BB$3="計画",AX57/4,IF($BB$3="実績",'【記載例】通所介護'!AX57/('【記載例】通所介護'!$BB$8/7),""))</f>
        <v>0</v>
      </c>
      <c r="BA57" s="308"/>
      <c r="BB57" s="286"/>
      <c r="BC57" s="287"/>
      <c r="BD57" s="287"/>
      <c r="BE57" s="287"/>
      <c r="BF57" s="288"/>
    </row>
    <row r="58" spans="2:58" ht="20.25" customHeight="1">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c r="B59" s="257"/>
      <c r="C59" s="289"/>
      <c r="D59" s="290"/>
      <c r="E59" s="291"/>
      <c r="F59" s="184"/>
      <c r="G59" s="263"/>
      <c r="H59" s="268"/>
      <c r="I59" s="266"/>
      <c r="J59" s="266"/>
      <c r="K59" s="267"/>
      <c r="L59" s="275"/>
      <c r="M59" s="276"/>
      <c r="N59" s="276"/>
      <c r="O59" s="277"/>
      <c r="P59" s="292" t="s">
        <v>15</v>
      </c>
      <c r="Q59" s="293"/>
      <c r="R59" s="294"/>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5">
        <f>IF($BB$3="計画",SUM(S59:AT59),IF($BB$3="実績",SUM(S59:AW59),""))</f>
        <v>0</v>
      </c>
      <c r="AY59" s="296"/>
      <c r="AZ59" s="297">
        <f>IF($BB$3="計画",AX59/4,IF($BB$3="実績",'【記載例】通所介護'!AX59/('【記載例】通所介護'!$BB$8/7),""))</f>
        <v>0</v>
      </c>
      <c r="BA59" s="298"/>
      <c r="BB59" s="285"/>
      <c r="BC59" s="276"/>
      <c r="BD59" s="276"/>
      <c r="BE59" s="276"/>
      <c r="BF59" s="277"/>
    </row>
    <row r="60" spans="2:58" ht="20.25" customHeight="1" thickBot="1">
      <c r="B60" s="258"/>
      <c r="C60" s="299"/>
      <c r="D60" s="300"/>
      <c r="E60" s="301"/>
      <c r="F60" s="190">
        <f>C59</f>
        <v>0</v>
      </c>
      <c r="G60" s="264"/>
      <c r="H60" s="269"/>
      <c r="I60" s="270"/>
      <c r="J60" s="270"/>
      <c r="K60" s="271"/>
      <c r="L60" s="278"/>
      <c r="M60" s="279"/>
      <c r="N60" s="279"/>
      <c r="O60" s="280"/>
      <c r="P60" s="314" t="s">
        <v>51</v>
      </c>
      <c r="Q60" s="315"/>
      <c r="R60" s="316"/>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4">
        <f>IF($BB$3="計画",SUM(S60:AT60),IF($BB$3="実績",SUM(S60:AW60),""))</f>
        <v>0</v>
      </c>
      <c r="AY60" s="235"/>
      <c r="AZ60" s="236">
        <f>IF($BB$3="計画",AX60/4,IF($BB$3="実績",'【記載例】通所介護'!AX60/('【記載例】通所介護'!$BB$8/7),""))</f>
        <v>0</v>
      </c>
      <c r="BA60" s="237"/>
      <c r="BB60" s="313"/>
      <c r="BC60" s="279"/>
      <c r="BD60" s="279"/>
      <c r="BE60" s="279"/>
      <c r="BF60" s="280"/>
    </row>
    <row r="61" spans="2:58" s="93" customFormat="1" ht="6" customHeight="1" thickBot="1">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 customHeight="1">
      <c r="B62" s="117"/>
      <c r="C62" s="33"/>
      <c r="D62" s="33"/>
      <c r="E62" s="33"/>
      <c r="F62" s="33"/>
      <c r="G62" s="33"/>
      <c r="H62" s="238" t="s">
        <v>152</v>
      </c>
      <c r="I62" s="238"/>
      <c r="J62" s="238"/>
      <c r="K62" s="238"/>
      <c r="L62" s="238"/>
      <c r="M62" s="238"/>
      <c r="N62" s="238"/>
      <c r="O62" s="238"/>
      <c r="P62" s="238"/>
      <c r="Q62" s="238"/>
      <c r="R62" s="239"/>
      <c r="S62" s="151">
        <f aca="true" t="shared" si="1" ref="S62:AW62">IF(SUMIF($F$22:$F$60,"生活相談員",S22:S60)=0,"",SUMIF($F$22:$F$60,"生活相談員",S22:S60))</f>
        <v>7.000000000000009</v>
      </c>
      <c r="T62" s="152">
        <f t="shared" si="1"/>
        <v>7.000000000000009</v>
      </c>
      <c r="U62" s="152">
        <f t="shared" si="1"/>
        <v>7.000000000000009</v>
      </c>
      <c r="V62" s="152">
        <f t="shared" si="1"/>
        <v>7.000000000000009</v>
      </c>
      <c r="W62" s="152">
        <f t="shared" si="1"/>
        <v>7.000000000000009</v>
      </c>
      <c r="X62" s="152">
        <f t="shared" si="1"/>
        <v>7.000000000000009</v>
      </c>
      <c r="Y62" s="153">
        <f t="shared" si="1"/>
        <v>7.000000000000009</v>
      </c>
      <c r="Z62" s="151">
        <f t="shared" si="1"/>
        <v>7.000000000000009</v>
      </c>
      <c r="AA62" s="152">
        <f t="shared" si="1"/>
        <v>7.000000000000009</v>
      </c>
      <c r="AB62" s="152">
        <f t="shared" si="1"/>
        <v>7.000000000000009</v>
      </c>
      <c r="AC62" s="152">
        <f t="shared" si="1"/>
        <v>7.000000000000009</v>
      </c>
      <c r="AD62" s="152">
        <f t="shared" si="1"/>
        <v>7.000000000000009</v>
      </c>
      <c r="AE62" s="152">
        <f t="shared" si="1"/>
        <v>7.000000000000009</v>
      </c>
      <c r="AF62" s="153">
        <f t="shared" si="1"/>
        <v>7.000000000000009</v>
      </c>
      <c r="AG62" s="151">
        <f t="shared" si="1"/>
        <v>7.000000000000009</v>
      </c>
      <c r="AH62" s="152">
        <f t="shared" si="1"/>
        <v>7.000000000000009</v>
      </c>
      <c r="AI62" s="152">
        <f t="shared" si="1"/>
        <v>7.000000000000009</v>
      </c>
      <c r="AJ62" s="152">
        <f t="shared" si="1"/>
        <v>7.000000000000009</v>
      </c>
      <c r="AK62" s="152">
        <f t="shared" si="1"/>
        <v>7.000000000000009</v>
      </c>
      <c r="AL62" s="152">
        <f t="shared" si="1"/>
        <v>7.000000000000009</v>
      </c>
      <c r="AM62" s="153">
        <f t="shared" si="1"/>
        <v>7.000000000000009</v>
      </c>
      <c r="AN62" s="151">
        <f t="shared" si="1"/>
        <v>7.000000000000009</v>
      </c>
      <c r="AO62" s="152">
        <f t="shared" si="1"/>
        <v>7.000000000000009</v>
      </c>
      <c r="AP62" s="152">
        <f t="shared" si="1"/>
        <v>7.000000000000009</v>
      </c>
      <c r="AQ62" s="152">
        <f t="shared" si="1"/>
        <v>7.000000000000009</v>
      </c>
      <c r="AR62" s="152">
        <f t="shared" si="1"/>
        <v>7.000000000000009</v>
      </c>
      <c r="AS62" s="152">
        <f t="shared" si="1"/>
        <v>7.000000000000009</v>
      </c>
      <c r="AT62" s="153">
        <f t="shared" si="1"/>
        <v>7.000000000000009</v>
      </c>
      <c r="AU62" s="151" t="str">
        <f t="shared" si="1"/>
        <v/>
      </c>
      <c r="AV62" s="152" t="str">
        <f t="shared" si="1"/>
        <v/>
      </c>
      <c r="AW62" s="153" t="str">
        <f t="shared" si="1"/>
        <v/>
      </c>
      <c r="AX62" s="240">
        <f>IF(SUMIF($C$22:$C$60,"生活相談員",AX22:AY60)=0,"",SUMIF($C$22:$C$60,"生活相談員",AX22:AY60))</f>
        <v>224</v>
      </c>
      <c r="AY62" s="241"/>
      <c r="AZ62" s="242">
        <f>IF(AX62="","",IF($BB$3="計画",AX62/4,IF($BB$3="実績",AX62/('【記載例】通所介護'!$BB$8/7),"")))</f>
        <v>56</v>
      </c>
      <c r="BA62" s="243"/>
      <c r="BB62" s="205"/>
      <c r="BC62" s="206"/>
      <c r="BD62" s="206"/>
      <c r="BE62" s="206"/>
      <c r="BF62" s="207"/>
    </row>
    <row r="63" spans="2:58" ht="20.25" customHeight="1">
      <c r="B63" s="118"/>
      <c r="C63" s="34"/>
      <c r="D63" s="34"/>
      <c r="E63" s="34"/>
      <c r="F63" s="34"/>
      <c r="G63" s="34"/>
      <c r="H63" s="229" t="s">
        <v>153</v>
      </c>
      <c r="I63" s="229"/>
      <c r="J63" s="229"/>
      <c r="K63" s="229"/>
      <c r="L63" s="229"/>
      <c r="M63" s="229"/>
      <c r="N63" s="229"/>
      <c r="O63" s="229"/>
      <c r="P63" s="229"/>
      <c r="Q63" s="229"/>
      <c r="R63" s="230"/>
      <c r="S63" s="154">
        <f aca="true" t="shared" si="2" ref="S63:AW63">IF(SUMIF($F$22:$F$60,"介護職員",S22:S60)=0,"",SUMIF($F$22:$F$60,"介護職員",S22:S60))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4">
        <f>IF(SUMIF($C$22:$C$60,"介護職員",AX22:AX60)=0,"",SUMIF($C$22:$C$60,"介護職員",AX22:AX60))</f>
        <v>448</v>
      </c>
      <c r="AY63" s="245"/>
      <c r="AZ63" s="246">
        <f>IF(AX63="","",IF($BB$3="計画",AX63/4,IF($BB$3="実績",AX63/('【記載例】通所介護'!$BB$8/7),"")))</f>
        <v>112</v>
      </c>
      <c r="BA63" s="247"/>
      <c r="BB63" s="208"/>
      <c r="BC63" s="209"/>
      <c r="BD63" s="209"/>
      <c r="BE63" s="209"/>
      <c r="BF63" s="210"/>
    </row>
    <row r="64" spans="2:58" ht="20.25" customHeight="1">
      <c r="B64" s="118"/>
      <c r="C64" s="34"/>
      <c r="D64" s="34"/>
      <c r="E64" s="34"/>
      <c r="F64" s="34"/>
      <c r="G64" s="34"/>
      <c r="H64" s="229" t="s">
        <v>154</v>
      </c>
      <c r="I64" s="229"/>
      <c r="J64" s="229"/>
      <c r="K64" s="229"/>
      <c r="L64" s="229"/>
      <c r="M64" s="229"/>
      <c r="N64" s="229"/>
      <c r="O64" s="229"/>
      <c r="P64" s="229"/>
      <c r="Q64" s="229"/>
      <c r="R64" s="230"/>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8"/>
      <c r="AY64" s="249"/>
      <c r="AZ64" s="249"/>
      <c r="BA64" s="250"/>
      <c r="BB64" s="208"/>
      <c r="BC64" s="209"/>
      <c r="BD64" s="209"/>
      <c r="BE64" s="209"/>
      <c r="BF64" s="210"/>
    </row>
    <row r="65" spans="2:58" ht="20.25" customHeight="1">
      <c r="B65" s="118"/>
      <c r="C65" s="34"/>
      <c r="D65" s="34"/>
      <c r="E65" s="34"/>
      <c r="F65" s="34"/>
      <c r="G65" s="34"/>
      <c r="H65" s="229" t="s">
        <v>199</v>
      </c>
      <c r="I65" s="229"/>
      <c r="J65" s="229"/>
      <c r="K65" s="229"/>
      <c r="L65" s="229"/>
      <c r="M65" s="229"/>
      <c r="N65" s="229"/>
      <c r="O65" s="229"/>
      <c r="P65" s="229"/>
      <c r="Q65" s="229"/>
      <c r="R65" s="230"/>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1"/>
      <c r="AY65" s="252"/>
      <c r="AZ65" s="252"/>
      <c r="BA65" s="253"/>
      <c r="BB65" s="208"/>
      <c r="BC65" s="209"/>
      <c r="BD65" s="209"/>
      <c r="BE65" s="209"/>
      <c r="BF65" s="210"/>
    </row>
    <row r="66" spans="2:58" ht="20.25" customHeight="1">
      <c r="B66" s="118"/>
      <c r="C66" s="34"/>
      <c r="D66" s="34"/>
      <c r="E66" s="34"/>
      <c r="F66" s="34"/>
      <c r="G66" s="34"/>
      <c r="H66" s="229" t="s">
        <v>215</v>
      </c>
      <c r="I66" s="229"/>
      <c r="J66" s="229"/>
      <c r="K66" s="229"/>
      <c r="L66" s="229"/>
      <c r="M66" s="229"/>
      <c r="N66" s="229"/>
      <c r="O66" s="229"/>
      <c r="P66" s="229"/>
      <c r="Q66" s="229"/>
      <c r="R66" s="230"/>
      <c r="S66" s="157">
        <f>IF(S65&lt;&gt;"",IF(S64&gt;15,((S64-15)/5+1)*S65,S65),"")</f>
        <v>14</v>
      </c>
      <c r="T66" s="158">
        <f aca="true" t="shared" si="3" ref="T66:AW66">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1"/>
      <c r="AY66" s="252"/>
      <c r="AZ66" s="252"/>
      <c r="BA66" s="253"/>
      <c r="BB66" s="208"/>
      <c r="BC66" s="209"/>
      <c r="BD66" s="209"/>
      <c r="BE66" s="209"/>
      <c r="BF66" s="210"/>
    </row>
    <row r="67" spans="2:58" ht="20.25" customHeight="1" thickBot="1">
      <c r="B67" s="119"/>
      <c r="C67" s="115"/>
      <c r="D67" s="115"/>
      <c r="E67" s="115"/>
      <c r="F67" s="115"/>
      <c r="G67" s="115"/>
      <c r="H67" s="231" t="s">
        <v>216</v>
      </c>
      <c r="I67" s="231"/>
      <c r="J67" s="231"/>
      <c r="K67" s="231"/>
      <c r="L67" s="232"/>
      <c r="M67" s="232"/>
      <c r="N67" s="232"/>
      <c r="O67" s="232"/>
      <c r="P67" s="232"/>
      <c r="Q67" s="232"/>
      <c r="R67" s="233"/>
      <c r="S67" s="160" t="str">
        <f>IF(S66="","",IF(S63&gt;=S66,"○","×"))</f>
        <v>○</v>
      </c>
      <c r="T67" s="161" t="str">
        <f aca="true" t="shared" si="4" ref="T67:Y67">IF(T66="","",IF(T63&gt;=T66,"○","×"))</f>
        <v>○</v>
      </c>
      <c r="U67" s="161" t="str">
        <f t="shared" si="4"/>
        <v>○</v>
      </c>
      <c r="V67" s="161" t="str">
        <f t="shared" si="4"/>
        <v>○</v>
      </c>
      <c r="W67" s="161" t="str">
        <f t="shared" si="4"/>
        <v>○</v>
      </c>
      <c r="X67" s="161" t="str">
        <f t="shared" si="4"/>
        <v>○</v>
      </c>
      <c r="Y67" s="162" t="str">
        <f t="shared" si="4"/>
        <v>○</v>
      </c>
      <c r="Z67" s="160" t="str">
        <f>IF(Z66="","",IF(Z63&gt;=Z66,"○","×"))</f>
        <v>○</v>
      </c>
      <c r="AA67" s="161" t="str">
        <f aca="true" t="shared" si="5" ref="AA67">IF(AA66="","",IF(AA63&gt;=AA66,"○","×"))</f>
        <v>○</v>
      </c>
      <c r="AB67" s="161" t="str">
        <f aca="true" t="shared" si="6" ref="AB67">IF(AB66="","",IF(AB63&gt;=AB66,"○","×"))</f>
        <v>○</v>
      </c>
      <c r="AC67" s="161" t="str">
        <f aca="true" t="shared" si="7" ref="AC67">IF(AC66="","",IF(AC63&gt;=AC66,"○","×"))</f>
        <v>○</v>
      </c>
      <c r="AD67" s="161" t="str">
        <f aca="true" t="shared" si="8" ref="AD67">IF(AD66="","",IF(AD63&gt;=AD66,"○","×"))</f>
        <v>○</v>
      </c>
      <c r="AE67" s="161" t="str">
        <f aca="true" t="shared" si="9" ref="AE67">IF(AE66="","",IF(AE63&gt;=AE66,"○","×"))</f>
        <v>○</v>
      </c>
      <c r="AF67" s="162" t="str">
        <f aca="true" t="shared" si="10" ref="AF67">IF(AF66="","",IF(AF63&gt;=AF66,"○","×"))</f>
        <v>○</v>
      </c>
      <c r="AG67" s="160" t="str">
        <f>IF(AG66="","",IF(AG63&gt;=AG66,"○","×"))</f>
        <v>○</v>
      </c>
      <c r="AH67" s="161" t="str">
        <f aca="true" t="shared" si="11" ref="AH67">IF(AH66="","",IF(AH63&gt;=AH66,"○","×"))</f>
        <v>○</v>
      </c>
      <c r="AI67" s="161" t="str">
        <f aca="true" t="shared" si="12" ref="AI67">IF(AI66="","",IF(AI63&gt;=AI66,"○","×"))</f>
        <v>○</v>
      </c>
      <c r="AJ67" s="161" t="str">
        <f aca="true" t="shared" si="13" ref="AJ67">IF(AJ66="","",IF(AJ63&gt;=AJ66,"○","×"))</f>
        <v>○</v>
      </c>
      <c r="AK67" s="161" t="str">
        <f aca="true" t="shared" si="14" ref="AK67">IF(AK66="","",IF(AK63&gt;=AK66,"○","×"))</f>
        <v>○</v>
      </c>
      <c r="AL67" s="161" t="str">
        <f aca="true" t="shared" si="15" ref="AL67">IF(AL66="","",IF(AL63&gt;=AL66,"○","×"))</f>
        <v>○</v>
      </c>
      <c r="AM67" s="162" t="str">
        <f aca="true" t="shared" si="16" ref="AM67">IF(AM66="","",IF(AM63&gt;=AM66,"○","×"))</f>
        <v>○</v>
      </c>
      <c r="AN67" s="160" t="str">
        <f>IF(AN66="","",IF(AN63&gt;=AN66,"○","×"))</f>
        <v>○</v>
      </c>
      <c r="AO67" s="161" t="str">
        <f aca="true" t="shared" si="17" ref="AO67">IF(AO66="","",IF(AO63&gt;=AO66,"○","×"))</f>
        <v>○</v>
      </c>
      <c r="AP67" s="161" t="str">
        <f aca="true" t="shared" si="18" ref="AP67">IF(AP66="","",IF(AP63&gt;=AP66,"○","×"))</f>
        <v>○</v>
      </c>
      <c r="AQ67" s="161" t="str">
        <f aca="true" t="shared" si="19" ref="AQ67">IF(AQ66="","",IF(AQ63&gt;=AQ66,"○","×"))</f>
        <v>○</v>
      </c>
      <c r="AR67" s="161" t="str">
        <f aca="true" t="shared" si="20" ref="AR67">IF(AR66="","",IF(AR63&gt;=AR66,"○","×"))</f>
        <v>○</v>
      </c>
      <c r="AS67" s="161" t="str">
        <f aca="true" t="shared" si="21" ref="AS67">IF(AS66="","",IF(AS63&gt;=AS66,"○","×"))</f>
        <v>○</v>
      </c>
      <c r="AT67" s="162" t="str">
        <f aca="true" t="shared" si="22" ref="AT67">IF(AT66="","",IF(AT63&gt;=AT66,"○","×"))</f>
        <v>○</v>
      </c>
      <c r="AU67" s="160" t="str">
        <f>IF(AU66="","",IF(AU63&gt;=AU66,"○","×"))</f>
        <v/>
      </c>
      <c r="AV67" s="161" t="str">
        <f aca="true" t="shared" si="23" ref="AV67">IF(AV66="","",IF(AV63&gt;=AV66,"○","×"))</f>
        <v/>
      </c>
      <c r="AW67" s="162" t="str">
        <f aca="true" t="shared" si="24" ref="AW67">IF(AW66="","",IF(AW63&gt;=AW66,"○","×"))</f>
        <v/>
      </c>
      <c r="AX67" s="251"/>
      <c r="AY67" s="252"/>
      <c r="AZ67" s="252"/>
      <c r="BA67" s="253"/>
      <c r="BB67" s="208"/>
      <c r="BC67" s="209"/>
      <c r="BD67" s="209"/>
      <c r="BE67" s="209"/>
      <c r="BF67" s="210"/>
    </row>
    <row r="68" spans="2:58" ht="18.75" customHeight="1">
      <c r="B68" s="214" t="s">
        <v>155</v>
      </c>
      <c r="C68" s="215"/>
      <c r="D68" s="215"/>
      <c r="E68" s="215"/>
      <c r="F68" s="215"/>
      <c r="G68" s="215"/>
      <c r="H68" s="215"/>
      <c r="I68" s="215"/>
      <c r="J68" s="215"/>
      <c r="K68" s="216"/>
      <c r="L68" s="223" t="s">
        <v>74</v>
      </c>
      <c r="M68" s="223"/>
      <c r="N68" s="223"/>
      <c r="O68" s="223"/>
      <c r="P68" s="223"/>
      <c r="Q68" s="223"/>
      <c r="R68" s="224"/>
      <c r="S68" s="166">
        <f>IF($L68="","",IF(COUNTIFS($F$22:$F$60,$L68,S$22:S$60,"&gt;0")=0,"",COUNTIFS($F$22:$F$60,$L68,S$22:S$60,"&gt;0")))</f>
        <v>1</v>
      </c>
      <c r="T68" s="167">
        <f aca="true" t="shared" si="25" ref="T68:AW72">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1"/>
      <c r="AY68" s="252"/>
      <c r="AZ68" s="252"/>
      <c r="BA68" s="253"/>
      <c r="BB68" s="208"/>
      <c r="BC68" s="209"/>
      <c r="BD68" s="209"/>
      <c r="BE68" s="209"/>
      <c r="BF68" s="210"/>
    </row>
    <row r="69" spans="2:58" ht="18.75" customHeight="1">
      <c r="B69" s="217"/>
      <c r="C69" s="218"/>
      <c r="D69" s="218"/>
      <c r="E69" s="218"/>
      <c r="F69" s="218"/>
      <c r="G69" s="218"/>
      <c r="H69" s="218"/>
      <c r="I69" s="218"/>
      <c r="J69" s="218"/>
      <c r="K69" s="219"/>
      <c r="L69" s="225" t="s">
        <v>5</v>
      </c>
      <c r="M69" s="225"/>
      <c r="N69" s="225"/>
      <c r="O69" s="225"/>
      <c r="P69" s="225"/>
      <c r="Q69" s="225"/>
      <c r="R69" s="226"/>
      <c r="S69" s="169">
        <f aca="true" t="shared" si="26" ref="S69:AH72">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1"/>
      <c r="AY69" s="252"/>
      <c r="AZ69" s="252"/>
      <c r="BA69" s="253"/>
      <c r="BB69" s="208"/>
      <c r="BC69" s="209"/>
      <c r="BD69" s="209"/>
      <c r="BE69" s="209"/>
      <c r="BF69" s="210"/>
    </row>
    <row r="70" spans="2:58" ht="18.75" customHeight="1">
      <c r="B70" s="217"/>
      <c r="C70" s="218"/>
      <c r="D70" s="218"/>
      <c r="E70" s="218"/>
      <c r="F70" s="218"/>
      <c r="G70" s="218"/>
      <c r="H70" s="218"/>
      <c r="I70" s="218"/>
      <c r="J70" s="218"/>
      <c r="K70" s="219"/>
      <c r="L70" s="225" t="s">
        <v>76</v>
      </c>
      <c r="M70" s="225"/>
      <c r="N70" s="225"/>
      <c r="O70" s="225"/>
      <c r="P70" s="225"/>
      <c r="Q70" s="225"/>
      <c r="R70" s="226"/>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1"/>
      <c r="AY70" s="252"/>
      <c r="AZ70" s="252"/>
      <c r="BA70" s="253"/>
      <c r="BB70" s="208"/>
      <c r="BC70" s="209"/>
      <c r="BD70" s="209"/>
      <c r="BE70" s="209"/>
      <c r="BF70" s="210"/>
    </row>
    <row r="71" spans="2:58" ht="18.75" customHeight="1">
      <c r="B71" s="217"/>
      <c r="C71" s="218"/>
      <c r="D71" s="218"/>
      <c r="E71" s="218"/>
      <c r="F71" s="218"/>
      <c r="G71" s="218"/>
      <c r="H71" s="218"/>
      <c r="I71" s="218"/>
      <c r="J71" s="218"/>
      <c r="K71" s="219"/>
      <c r="L71" s="225" t="s">
        <v>77</v>
      </c>
      <c r="M71" s="225"/>
      <c r="N71" s="225"/>
      <c r="O71" s="225"/>
      <c r="P71" s="225"/>
      <c r="Q71" s="225"/>
      <c r="R71" s="226"/>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1"/>
      <c r="AY71" s="252"/>
      <c r="AZ71" s="252"/>
      <c r="BA71" s="253"/>
      <c r="BB71" s="208"/>
      <c r="BC71" s="209"/>
      <c r="BD71" s="209"/>
      <c r="BE71" s="209"/>
      <c r="BF71" s="210"/>
    </row>
    <row r="72" spans="2:58" ht="18.75" customHeight="1" thickBot="1">
      <c r="B72" s="220"/>
      <c r="C72" s="221"/>
      <c r="D72" s="221"/>
      <c r="E72" s="221"/>
      <c r="F72" s="221"/>
      <c r="G72" s="221"/>
      <c r="H72" s="221"/>
      <c r="I72" s="221"/>
      <c r="J72" s="221"/>
      <c r="K72" s="222"/>
      <c r="L72" s="227"/>
      <c r="M72" s="227"/>
      <c r="N72" s="227"/>
      <c r="O72" s="227"/>
      <c r="P72" s="227"/>
      <c r="Q72" s="227"/>
      <c r="R72" s="228"/>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4"/>
      <c r="AY72" s="255"/>
      <c r="AZ72" s="255"/>
      <c r="BA72" s="256"/>
      <c r="BB72" s="211"/>
      <c r="BC72" s="212"/>
      <c r="BD72" s="212"/>
      <c r="BE72" s="212"/>
      <c r="BF72" s="213"/>
    </row>
    <row r="73" spans="3:32" ht="13.5" customHeight="1">
      <c r="C73" s="29"/>
      <c r="D73" s="29"/>
      <c r="E73" s="29"/>
      <c r="F73" s="29"/>
      <c r="G73" s="79"/>
      <c r="H73" s="80"/>
      <c r="AF73" s="9"/>
    </row>
    <row r="74" spans="1:53" ht="11.45" customHeight="1">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43" ht="20.25" customHeight="1">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43" ht="20.25" customHeight="1">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43" ht="20.25" customHeight="1">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43" ht="20.25" customHeight="1">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43" ht="20.25" customHeight="1">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c r="C81" s="9"/>
      <c r="D81" s="9"/>
      <c r="E81" s="9"/>
      <c r="F81" s="9"/>
      <c r="G81" s="9"/>
    </row>
  </sheetData>
  <sheetProtection sheet="1"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dataValidations count="9">
    <dataValidation errorStyle="warning" type="list"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S22:AW22 S25:AW25 S28:AW28 S31:AW31 S34:AW34 S58:AW58 S52:AW52 S37:AW37 S43:AW43 S46:AW46 S49:AW49 S55:AW55 S40:AW40">
      <formula1>'【記載例】シフト記号表（勤務時間帯）'!$C$5:$C$36</formula1>
    </dataValidation>
    <dataValidation type="list" allowBlank="1" showInputMessage="1" showErrorMessage="1" sqref="AP1:BE1">
      <formula1>プルダウン・リスト!$C$4:$C$8</formula1>
    </dataValidation>
  </dataValidations>
  <printOptions horizontalCentered="1" verticalCentered="1"/>
  <pageMargins left="0.15748031496062992" right="0.15748031496062992" top="0.31496062992125984" bottom="0.15748031496062992" header="0.31496062992125984" footer="0.31496062992125984"/>
  <pageSetup fitToHeight="1" fitToWidth="1" orientation="portrait" paperSize="9"/>
  <ignoredErrors>
    <ignoredError sqref="BA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mc:Choice Requires="x14">
            <control xmlns:r="http://schemas.openxmlformats.org/officeDocument/2006/relationships"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topLeftCell="A1">
      <selection activeCell="O29" sqref="O29"/>
    </sheetView>
  </sheetViews>
  <sheetFormatPr defaultColWidth="9.140625" defaultRowHeight="15"/>
  <cols>
    <col min="1" max="1" width="1.57421875" style="46" customWidth="1"/>
    <col min="2" max="2" width="15.140625" style="45" bestFit="1" customWidth="1"/>
    <col min="3" max="3" width="10.57421875" style="45" customWidth="1"/>
    <col min="4" max="4" width="3.421875" style="45" bestFit="1" customWidth="1"/>
    <col min="5" max="5" width="15.57421875" style="46" customWidth="1"/>
    <col min="6" max="6" width="3.421875" style="46" bestFit="1" customWidth="1"/>
    <col min="7" max="7" width="15.57421875" style="46" customWidth="1"/>
    <col min="8" max="8" width="3.421875" style="46" bestFit="1" customWidth="1"/>
    <col min="9" max="9" width="15.57421875" style="45" customWidth="1"/>
    <col min="10" max="10" width="3.421875" style="46" bestFit="1" customWidth="1"/>
    <col min="11" max="11" width="15.57421875" style="46" customWidth="1"/>
    <col min="12" max="12" width="5.00390625" style="46" customWidth="1"/>
    <col min="13" max="13" width="15.57421875" style="46" customWidth="1"/>
    <col min="14" max="14" width="3.421875" style="46" customWidth="1"/>
    <col min="15" max="15" width="15.57421875" style="46" customWidth="1"/>
    <col min="16" max="16" width="3.421875" style="46" customWidth="1"/>
    <col min="17" max="17" width="15.57421875" style="46" customWidth="1"/>
    <col min="18" max="18" width="3.421875" style="46" customWidth="1"/>
    <col min="19" max="19" width="15.57421875" style="46" customWidth="1"/>
    <col min="20" max="20" width="3.421875" style="46" customWidth="1"/>
    <col min="21" max="21" width="15.57421875" style="46" customWidth="1"/>
    <col min="22" max="16384" width="9.00390625" style="46" customWidth="1"/>
  </cols>
  <sheetData>
    <row r="1" ht="15">
      <c r="B1" s="44" t="s">
        <v>85</v>
      </c>
    </row>
    <row r="2" spans="2:9" ht="15">
      <c r="B2" s="47" t="s">
        <v>86</v>
      </c>
      <c r="E2" s="143" t="s">
        <v>221</v>
      </c>
      <c r="I2" s="144" t="s">
        <v>222</v>
      </c>
    </row>
    <row r="3" spans="2:21" ht="15">
      <c r="B3" s="47"/>
      <c r="E3" s="414" t="s">
        <v>55</v>
      </c>
      <c r="F3" s="414"/>
      <c r="G3" s="414"/>
      <c r="H3" s="414"/>
      <c r="I3" s="414"/>
      <c r="J3" s="414"/>
      <c r="K3" s="414"/>
      <c r="M3" s="414" t="s">
        <v>52</v>
      </c>
      <c r="N3" s="414"/>
      <c r="O3" s="414"/>
      <c r="Q3" s="414" t="s">
        <v>107</v>
      </c>
      <c r="R3" s="414"/>
      <c r="S3" s="414"/>
      <c r="T3" s="414"/>
      <c r="U3" s="414"/>
    </row>
    <row r="4" spans="2:21" ht="15">
      <c r="B4" s="45" t="s">
        <v>87</v>
      </c>
      <c r="C4" s="45" t="s">
        <v>7</v>
      </c>
      <c r="E4" s="45" t="s">
        <v>88</v>
      </c>
      <c r="F4" s="45"/>
      <c r="G4" s="45" t="s">
        <v>89</v>
      </c>
      <c r="I4" s="45" t="s">
        <v>90</v>
      </c>
      <c r="K4" s="45" t="s">
        <v>55</v>
      </c>
      <c r="M4" s="45" t="s">
        <v>53</v>
      </c>
      <c r="O4" s="45" t="s">
        <v>54</v>
      </c>
      <c r="Q4" s="45" t="s">
        <v>53</v>
      </c>
      <c r="S4" s="45" t="s">
        <v>54</v>
      </c>
      <c r="U4" s="45" t="s">
        <v>55</v>
      </c>
    </row>
    <row r="5" spans="2:21" ht="15">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ht="15">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ht="15">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ht="15">
      <c r="B8" s="120"/>
      <c r="C8" s="198" t="s">
        <v>34</v>
      </c>
      <c r="D8" s="120" t="s">
        <v>93</v>
      </c>
      <c r="E8" s="199">
        <v>0.375</v>
      </c>
      <c r="F8" s="120" t="s">
        <v>2</v>
      </c>
      <c r="G8" s="199">
        <v>0.75</v>
      </c>
      <c r="H8" s="202" t="s">
        <v>95</v>
      </c>
      <c r="I8" s="199">
        <v>0.041666666666666664</v>
      </c>
      <c r="J8" s="202" t="s">
        <v>21</v>
      </c>
      <c r="K8" s="142">
        <f>(G8-E8-I8)*24</f>
        <v>8</v>
      </c>
      <c r="M8" s="199">
        <v>0.395833333333333</v>
      </c>
      <c r="N8" s="45" t="s">
        <v>2</v>
      </c>
      <c r="O8" s="199">
        <v>0.6875</v>
      </c>
      <c r="Q8" s="196">
        <f>IF(E8&lt;M8,M8,E8)</f>
        <v>0.395833333333333</v>
      </c>
      <c r="R8" s="45" t="s">
        <v>2</v>
      </c>
      <c r="S8" s="196">
        <f>IF(G8&gt;O8,O8,G8)</f>
        <v>0.6875</v>
      </c>
      <c r="U8" s="197">
        <f>(S8-Q8)*24</f>
        <v>7.000000000000009</v>
      </c>
    </row>
    <row r="9" spans="2:21" ht="15">
      <c r="B9" s="120"/>
      <c r="C9" s="198" t="s">
        <v>37</v>
      </c>
      <c r="D9" s="120" t="s">
        <v>93</v>
      </c>
      <c r="E9" s="199"/>
      <c r="F9" s="120" t="s">
        <v>2</v>
      </c>
      <c r="G9" s="199"/>
      <c r="H9" s="202" t="s">
        <v>95</v>
      </c>
      <c r="I9" s="199">
        <v>0</v>
      </c>
      <c r="J9" s="202" t="s">
        <v>21</v>
      </c>
      <c r="K9" s="142">
        <f>(G9-E9-I9)*24</f>
        <v>0</v>
      </c>
      <c r="M9" s="199">
        <v>0.395833333333333</v>
      </c>
      <c r="N9" s="45" t="s">
        <v>2</v>
      </c>
      <c r="O9" s="199">
        <v>0.6875</v>
      </c>
      <c r="Q9" s="196">
        <f aca="true" t="shared" si="0" ref="Q9:Q21">IF(E9&lt;M9,M9,E9)</f>
        <v>0.395833333333333</v>
      </c>
      <c r="R9" s="45" t="s">
        <v>2</v>
      </c>
      <c r="S9" s="196">
        <f aca="true" t="shared" si="1" ref="S9:S21">IF(G9&gt;O9,O9,G9)</f>
        <v>0</v>
      </c>
      <c r="U9" s="197">
        <f aca="true" t="shared" si="2" ref="U9:U21">(S9-Q9)*24</f>
        <v>-9.499999999999991</v>
      </c>
    </row>
    <row r="10" spans="2:21" ht="15">
      <c r="B10" s="120"/>
      <c r="C10" s="198" t="s">
        <v>35</v>
      </c>
      <c r="D10" s="120" t="s">
        <v>93</v>
      </c>
      <c r="E10" s="199"/>
      <c r="F10" s="120" t="s">
        <v>2</v>
      </c>
      <c r="G10" s="199"/>
      <c r="H10" s="202" t="s">
        <v>95</v>
      </c>
      <c r="I10" s="199">
        <v>0</v>
      </c>
      <c r="J10" s="202" t="s">
        <v>21</v>
      </c>
      <c r="K10" s="142">
        <f aca="true" t="shared" si="3" ref="K10:K21">(G10-E10-I10)*24</f>
        <v>0</v>
      </c>
      <c r="M10" s="199">
        <v>0.395833333333333</v>
      </c>
      <c r="N10" s="45" t="s">
        <v>2</v>
      </c>
      <c r="O10" s="199">
        <v>0.6875</v>
      </c>
      <c r="Q10" s="196">
        <f t="shared" si="0"/>
        <v>0.395833333333333</v>
      </c>
      <c r="R10" s="45" t="s">
        <v>2</v>
      </c>
      <c r="S10" s="196">
        <f t="shared" si="1"/>
        <v>0</v>
      </c>
      <c r="U10" s="197">
        <f t="shared" si="2"/>
        <v>-9.499999999999991</v>
      </c>
    </row>
    <row r="11" spans="2:21" ht="15">
      <c r="B11" s="120"/>
      <c r="C11" s="198" t="s">
        <v>42</v>
      </c>
      <c r="D11" s="120" t="s">
        <v>93</v>
      </c>
      <c r="E11" s="199"/>
      <c r="F11" s="120" t="s">
        <v>2</v>
      </c>
      <c r="G11" s="199"/>
      <c r="H11" s="202" t="s">
        <v>95</v>
      </c>
      <c r="I11" s="199">
        <v>0</v>
      </c>
      <c r="J11" s="202" t="s">
        <v>21</v>
      </c>
      <c r="K11" s="142">
        <f t="shared" si="3"/>
        <v>0</v>
      </c>
      <c r="M11" s="199">
        <v>0.395833333333333</v>
      </c>
      <c r="N11" s="45" t="s">
        <v>2</v>
      </c>
      <c r="O11" s="199">
        <v>0.6875</v>
      </c>
      <c r="Q11" s="196">
        <f t="shared" si="0"/>
        <v>0.395833333333333</v>
      </c>
      <c r="R11" s="45" t="s">
        <v>2</v>
      </c>
      <c r="S11" s="196">
        <f t="shared" si="1"/>
        <v>0</v>
      </c>
      <c r="U11" s="197">
        <f t="shared" si="2"/>
        <v>-9.499999999999991</v>
      </c>
    </row>
    <row r="12" spans="2:21" ht="15">
      <c r="B12" s="120"/>
      <c r="C12" s="198" t="s">
        <v>38</v>
      </c>
      <c r="D12" s="120" t="s">
        <v>93</v>
      </c>
      <c r="E12" s="199"/>
      <c r="F12" s="120" t="s">
        <v>2</v>
      </c>
      <c r="G12" s="199"/>
      <c r="H12" s="202" t="s">
        <v>95</v>
      </c>
      <c r="I12" s="199">
        <v>0</v>
      </c>
      <c r="J12" s="202" t="s">
        <v>21</v>
      </c>
      <c r="K12" s="142">
        <f t="shared" si="3"/>
        <v>0</v>
      </c>
      <c r="M12" s="199">
        <v>0.395833333333333</v>
      </c>
      <c r="N12" s="45" t="s">
        <v>2</v>
      </c>
      <c r="O12" s="199">
        <v>0.6875</v>
      </c>
      <c r="Q12" s="196">
        <f t="shared" si="0"/>
        <v>0.395833333333333</v>
      </c>
      <c r="R12" s="45" t="s">
        <v>2</v>
      </c>
      <c r="S12" s="196">
        <f t="shared" si="1"/>
        <v>0</v>
      </c>
      <c r="U12" s="197">
        <f t="shared" si="2"/>
        <v>-9.499999999999991</v>
      </c>
    </row>
    <row r="13" spans="2:21" ht="15">
      <c r="B13" s="120"/>
      <c r="C13" s="198" t="s">
        <v>39</v>
      </c>
      <c r="D13" s="120" t="s">
        <v>93</v>
      </c>
      <c r="E13" s="199"/>
      <c r="F13" s="120" t="s">
        <v>2</v>
      </c>
      <c r="G13" s="199"/>
      <c r="H13" s="202" t="s">
        <v>95</v>
      </c>
      <c r="I13" s="199">
        <v>0</v>
      </c>
      <c r="J13" s="202" t="s">
        <v>21</v>
      </c>
      <c r="K13" s="142">
        <f t="shared" si="3"/>
        <v>0</v>
      </c>
      <c r="M13" s="199">
        <v>0.395833333333333</v>
      </c>
      <c r="N13" s="45" t="s">
        <v>2</v>
      </c>
      <c r="O13" s="199">
        <v>0.6875</v>
      </c>
      <c r="Q13" s="196">
        <f t="shared" si="0"/>
        <v>0.395833333333333</v>
      </c>
      <c r="R13" s="45" t="s">
        <v>2</v>
      </c>
      <c r="S13" s="196">
        <f t="shared" si="1"/>
        <v>0</v>
      </c>
      <c r="U13" s="197">
        <f t="shared" si="2"/>
        <v>-9.499999999999991</v>
      </c>
    </row>
    <row r="14" spans="2:21" ht="15">
      <c r="B14" s="120"/>
      <c r="C14" s="198" t="s">
        <v>43</v>
      </c>
      <c r="D14" s="120" t="s">
        <v>93</v>
      </c>
      <c r="E14" s="199"/>
      <c r="F14" s="120" t="s">
        <v>2</v>
      </c>
      <c r="G14" s="199"/>
      <c r="H14" s="202" t="s">
        <v>95</v>
      </c>
      <c r="I14" s="199">
        <v>0</v>
      </c>
      <c r="J14" s="202" t="s">
        <v>21</v>
      </c>
      <c r="K14" s="142">
        <f t="shared" si="3"/>
        <v>0</v>
      </c>
      <c r="M14" s="199">
        <v>0.395833333333333</v>
      </c>
      <c r="N14" s="45" t="s">
        <v>2</v>
      </c>
      <c r="O14" s="199">
        <v>0.6875</v>
      </c>
      <c r="Q14" s="196">
        <f t="shared" si="0"/>
        <v>0.395833333333333</v>
      </c>
      <c r="R14" s="45" t="s">
        <v>2</v>
      </c>
      <c r="S14" s="196">
        <f>IF(G14&gt;O14,O14,G14)</f>
        <v>0</v>
      </c>
      <c r="U14" s="197">
        <f t="shared" si="2"/>
        <v>-9.499999999999991</v>
      </c>
    </row>
    <row r="15" spans="2:21" ht="15">
      <c r="B15" s="120"/>
      <c r="C15" s="198" t="s">
        <v>36</v>
      </c>
      <c r="D15" s="120" t="s">
        <v>93</v>
      </c>
      <c r="E15" s="199"/>
      <c r="F15" s="120" t="s">
        <v>2</v>
      </c>
      <c r="G15" s="199"/>
      <c r="H15" s="202" t="s">
        <v>95</v>
      </c>
      <c r="I15" s="199">
        <v>0</v>
      </c>
      <c r="J15" s="202" t="s">
        <v>21</v>
      </c>
      <c r="K15" s="142">
        <f t="shared" si="3"/>
        <v>0</v>
      </c>
      <c r="M15" s="199">
        <v>0.395833333333333</v>
      </c>
      <c r="N15" s="45" t="s">
        <v>2</v>
      </c>
      <c r="O15" s="199">
        <v>0.6875</v>
      </c>
      <c r="Q15" s="196">
        <f t="shared" si="0"/>
        <v>0.395833333333333</v>
      </c>
      <c r="R15" s="45" t="s">
        <v>2</v>
      </c>
      <c r="S15" s="196">
        <f t="shared" si="1"/>
        <v>0</v>
      </c>
      <c r="U15" s="197">
        <f t="shared" si="2"/>
        <v>-9.499999999999991</v>
      </c>
    </row>
    <row r="16" spans="2:21" ht="15">
      <c r="B16" s="120"/>
      <c r="C16" s="198" t="s">
        <v>44</v>
      </c>
      <c r="D16" s="120" t="s">
        <v>93</v>
      </c>
      <c r="E16" s="199"/>
      <c r="F16" s="120" t="s">
        <v>2</v>
      </c>
      <c r="G16" s="199"/>
      <c r="H16" s="202" t="s">
        <v>95</v>
      </c>
      <c r="I16" s="199">
        <v>0</v>
      </c>
      <c r="J16" s="202" t="s">
        <v>21</v>
      </c>
      <c r="K16" s="142">
        <f t="shared" si="3"/>
        <v>0</v>
      </c>
      <c r="M16" s="199">
        <v>0.395833333333333</v>
      </c>
      <c r="N16" s="45" t="s">
        <v>2</v>
      </c>
      <c r="O16" s="199">
        <v>0.6875</v>
      </c>
      <c r="Q16" s="196">
        <f t="shared" si="0"/>
        <v>0.395833333333333</v>
      </c>
      <c r="R16" s="45" t="s">
        <v>2</v>
      </c>
      <c r="S16" s="196">
        <f t="shared" si="1"/>
        <v>0</v>
      </c>
      <c r="U16" s="197">
        <f t="shared" si="2"/>
        <v>-9.499999999999991</v>
      </c>
    </row>
    <row r="17" spans="2:21" ht="15">
      <c r="B17" s="120"/>
      <c r="C17" s="198" t="s">
        <v>45</v>
      </c>
      <c r="D17" s="120" t="s">
        <v>93</v>
      </c>
      <c r="E17" s="199"/>
      <c r="F17" s="120" t="s">
        <v>2</v>
      </c>
      <c r="G17" s="199"/>
      <c r="H17" s="202" t="s">
        <v>95</v>
      </c>
      <c r="I17" s="199">
        <v>0</v>
      </c>
      <c r="J17" s="202" t="s">
        <v>21</v>
      </c>
      <c r="K17" s="142">
        <f t="shared" si="3"/>
        <v>0</v>
      </c>
      <c r="M17" s="199">
        <v>0.395833333333333</v>
      </c>
      <c r="N17" s="45" t="s">
        <v>2</v>
      </c>
      <c r="O17" s="199">
        <v>0.6875</v>
      </c>
      <c r="Q17" s="196">
        <f t="shared" si="0"/>
        <v>0.395833333333333</v>
      </c>
      <c r="R17" s="45" t="s">
        <v>2</v>
      </c>
      <c r="S17" s="196">
        <f t="shared" si="1"/>
        <v>0</v>
      </c>
      <c r="U17" s="197">
        <f t="shared" si="2"/>
        <v>-9.499999999999991</v>
      </c>
    </row>
    <row r="18" spans="2:21" ht="15">
      <c r="B18" s="120"/>
      <c r="C18" s="198" t="s">
        <v>46</v>
      </c>
      <c r="D18" s="120" t="s">
        <v>93</v>
      </c>
      <c r="E18" s="199"/>
      <c r="F18" s="120" t="s">
        <v>2</v>
      </c>
      <c r="G18" s="199"/>
      <c r="H18" s="202" t="s">
        <v>95</v>
      </c>
      <c r="I18" s="199">
        <v>0</v>
      </c>
      <c r="J18" s="202" t="s">
        <v>21</v>
      </c>
      <c r="K18" s="142">
        <f t="shared" si="3"/>
        <v>0</v>
      </c>
      <c r="M18" s="199">
        <v>0.395833333333333</v>
      </c>
      <c r="N18" s="45" t="s">
        <v>2</v>
      </c>
      <c r="O18" s="199">
        <v>0.6875</v>
      </c>
      <c r="Q18" s="196">
        <f t="shared" si="0"/>
        <v>0.395833333333333</v>
      </c>
      <c r="R18" s="45" t="s">
        <v>2</v>
      </c>
      <c r="S18" s="196">
        <f t="shared" si="1"/>
        <v>0</v>
      </c>
      <c r="U18" s="197">
        <f t="shared" si="2"/>
        <v>-9.499999999999991</v>
      </c>
    </row>
    <row r="19" spans="2:21" ht="15">
      <c r="B19" s="120"/>
      <c r="C19" s="198" t="s">
        <v>47</v>
      </c>
      <c r="D19" s="120" t="s">
        <v>93</v>
      </c>
      <c r="E19" s="199"/>
      <c r="F19" s="120" t="s">
        <v>2</v>
      </c>
      <c r="G19" s="199"/>
      <c r="H19" s="202" t="s">
        <v>95</v>
      </c>
      <c r="I19" s="199">
        <v>0</v>
      </c>
      <c r="J19" s="202" t="s">
        <v>21</v>
      </c>
      <c r="K19" s="194">
        <f t="shared" si="3"/>
        <v>0</v>
      </c>
      <c r="M19" s="199">
        <v>0.395833333333333</v>
      </c>
      <c r="N19" s="45" t="s">
        <v>2</v>
      </c>
      <c r="O19" s="199">
        <v>0.6875</v>
      </c>
      <c r="Q19" s="196">
        <f t="shared" si="0"/>
        <v>0.395833333333333</v>
      </c>
      <c r="R19" s="45" t="s">
        <v>2</v>
      </c>
      <c r="S19" s="196">
        <f t="shared" si="1"/>
        <v>0</v>
      </c>
      <c r="U19" s="197">
        <f t="shared" si="2"/>
        <v>-9.499999999999991</v>
      </c>
    </row>
    <row r="20" spans="2:21" ht="15">
      <c r="B20" s="120"/>
      <c r="C20" s="198" t="s">
        <v>48</v>
      </c>
      <c r="D20" s="120" t="s">
        <v>93</v>
      </c>
      <c r="E20" s="199"/>
      <c r="F20" s="120" t="s">
        <v>2</v>
      </c>
      <c r="G20" s="199"/>
      <c r="H20" s="202" t="s">
        <v>95</v>
      </c>
      <c r="I20" s="199">
        <v>0</v>
      </c>
      <c r="J20" s="202" t="s">
        <v>21</v>
      </c>
      <c r="K20" s="142">
        <f t="shared" si="3"/>
        <v>0</v>
      </c>
      <c r="M20" s="199">
        <v>0.395833333333333</v>
      </c>
      <c r="N20" s="45" t="s">
        <v>2</v>
      </c>
      <c r="O20" s="199">
        <v>0.6875</v>
      </c>
      <c r="Q20" s="196">
        <f t="shared" si="0"/>
        <v>0.395833333333333</v>
      </c>
      <c r="R20" s="45" t="s">
        <v>2</v>
      </c>
      <c r="S20" s="196">
        <f t="shared" si="1"/>
        <v>0</v>
      </c>
      <c r="U20" s="197">
        <f t="shared" si="2"/>
        <v>-9.499999999999991</v>
      </c>
    </row>
    <row r="21" spans="2:21" ht="15">
      <c r="B21" s="120"/>
      <c r="C21" s="198" t="s">
        <v>49</v>
      </c>
      <c r="D21" s="120" t="s">
        <v>93</v>
      </c>
      <c r="E21" s="199"/>
      <c r="F21" s="120" t="s">
        <v>2</v>
      </c>
      <c r="G21" s="199"/>
      <c r="H21" s="202" t="s">
        <v>95</v>
      </c>
      <c r="I21" s="199">
        <v>0</v>
      </c>
      <c r="J21" s="202" t="s">
        <v>21</v>
      </c>
      <c r="K21" s="142">
        <f t="shared" si="3"/>
        <v>0</v>
      </c>
      <c r="M21" s="199">
        <v>0.395833333333333</v>
      </c>
      <c r="N21" s="45" t="s">
        <v>2</v>
      </c>
      <c r="O21" s="199">
        <v>0.6875</v>
      </c>
      <c r="Q21" s="196">
        <f t="shared" si="0"/>
        <v>0.395833333333333</v>
      </c>
      <c r="R21" s="45" t="s">
        <v>2</v>
      </c>
      <c r="S21" s="196">
        <f t="shared" si="1"/>
        <v>0</v>
      </c>
      <c r="U21" s="197">
        <f t="shared" si="2"/>
        <v>-9.499999999999991</v>
      </c>
    </row>
    <row r="22" spans="2:21" ht="15">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ht="15">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ht="15">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ht="15">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ht="15">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ht="15">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ht="15">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ht="15">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ht="15">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ht="15">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ht="15">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1" ht="15">
      <c r="B33" s="120"/>
      <c r="C33" s="198" t="s">
        <v>70</v>
      </c>
      <c r="D33" s="120" t="s">
        <v>93</v>
      </c>
      <c r="E33" s="199"/>
      <c r="F33" s="120" t="s">
        <v>2</v>
      </c>
      <c r="G33" s="199"/>
      <c r="H33" s="202" t="s">
        <v>95</v>
      </c>
      <c r="I33" s="199"/>
      <c r="J33" s="202" t="s">
        <v>21</v>
      </c>
      <c r="K33" s="142">
        <f aca="true" t="shared" si="4" ref="K33:K36">(G33-E33-I33)*24</f>
        <v>0</v>
      </c>
      <c r="M33" s="198"/>
      <c r="N33" s="45" t="s">
        <v>2</v>
      </c>
      <c r="O33" s="198"/>
      <c r="Q33" s="196">
        <f aca="true" t="shared" si="5" ref="Q33:Q36">IF(E33&lt;M33,M33,E33)</f>
        <v>0</v>
      </c>
      <c r="R33" s="45" t="s">
        <v>2</v>
      </c>
      <c r="S33" s="196">
        <f aca="true" t="shared" si="6" ref="S33:S36">IF(G33&gt;O33,O33,G33)</f>
        <v>0</v>
      </c>
      <c r="U33" s="197">
        <f aca="true" t="shared" si="7" ref="U33:U36">(S33-Q33)*24</f>
        <v>0</v>
      </c>
    </row>
    <row r="34" spans="2:23" ht="15">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ht="15">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1" ht="15">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rintOptions/>
  <pageMargins left="0.15748031496062992" right="0.15748031496062992" top="0.7480314960629921" bottom="0.5511811023622047" header="0.31496062992125984" footer="0.31496062992125984"/>
  <pageSetup fitToHeight="1" fitToWidth="1"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mc:Choice Requires="x14">
            <control xmlns:r="http://schemas.openxmlformats.org/officeDocument/2006/relationships"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SheetLayoutView="70" workbookViewId="0" topLeftCell="A1">
      <selection activeCell="W81" sqref="W81"/>
    </sheetView>
  </sheetViews>
  <sheetFormatPr defaultColWidth="4.421875" defaultRowHeight="20.25" customHeight="1"/>
  <cols>
    <col min="1" max="1" width="1.57421875" style="10" customWidth="1"/>
    <col min="2" max="5" width="5.7109375" style="10" customWidth="1"/>
    <col min="6" max="6" width="5.57421875" style="10" hidden="1" customWidth="1"/>
    <col min="7" max="58" width="5.57421875" style="10" customWidth="1"/>
    <col min="59" max="16384" width="4.421875" style="10" customWidth="1"/>
  </cols>
  <sheetData>
    <row r="1" spans="3:58" s="16" customFormat="1" ht="20.25" customHeight="1">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3:58" s="16" customFormat="1" ht="20.25" customHeight="1">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7</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7:58" s="6" customFormat="1" ht="20.25" customHeight="1">
      <c r="G3" s="5"/>
      <c r="J3" s="5"/>
      <c r="L3" s="7"/>
      <c r="M3" s="7"/>
      <c r="N3" s="7"/>
      <c r="O3" s="7"/>
      <c r="P3" s="7"/>
      <c r="Q3" s="7"/>
      <c r="R3" s="7"/>
      <c r="Z3" s="43"/>
      <c r="AA3" s="43"/>
      <c r="AB3" s="41"/>
      <c r="AC3" s="42"/>
      <c r="AD3" s="41"/>
      <c r="BA3" s="112" t="s">
        <v>139</v>
      </c>
      <c r="BB3" s="411" t="s">
        <v>214</v>
      </c>
      <c r="BC3" s="412"/>
      <c r="BD3" s="412"/>
      <c r="BE3" s="413"/>
      <c r="BF3" s="7"/>
    </row>
    <row r="4" spans="7:58" s="6" customFormat="1" ht="18.75">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3:58" s="6" customFormat="1" ht="6.75" customHeight="1">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58" s="6" customFormat="1" ht="18.75">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58" s="6" customFormat="1" ht="18.75">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c r="B8" s="178" t="s">
        <v>63</v>
      </c>
      <c r="C8" s="178" t="s">
        <v>63</v>
      </c>
      <c r="D8" s="178" t="s">
        <v>63</v>
      </c>
      <c r="E8" s="178" t="s">
        <v>63</v>
      </c>
      <c r="F8" s="179"/>
      <c r="G8" s="178" t="s">
        <v>63</v>
      </c>
      <c r="H8" s="178" t="s">
        <v>63</v>
      </c>
      <c r="I8" s="178" t="s">
        <v>63</v>
      </c>
      <c r="J8" s="178" t="s">
        <v>63</v>
      </c>
      <c r="K8" s="85" t="s">
        <v>64</v>
      </c>
      <c r="L8" s="358">
        <v>0.3958333333333333</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31</v>
      </c>
      <c r="BC8" s="405"/>
      <c r="BD8" s="16" t="s">
        <v>79</v>
      </c>
      <c r="BE8" s="16"/>
      <c r="BF8" s="16"/>
      <c r="BJ8" s="7"/>
      <c r="BK8" s="7"/>
      <c r="BL8" s="7"/>
    </row>
    <row r="9" spans="2:64" s="6" customFormat="1" ht="6" customHeight="1">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c r="B12" s="420" t="s">
        <v>137</v>
      </c>
      <c r="C12" s="421"/>
      <c r="D12" s="421"/>
      <c r="E12" s="421"/>
      <c r="F12" s="421"/>
      <c r="G12" s="421"/>
      <c r="H12" s="421"/>
      <c r="I12" s="421"/>
      <c r="J12" s="421"/>
      <c r="K12" s="421"/>
      <c r="L12" s="421"/>
      <c r="M12" s="421"/>
      <c r="N12" s="421"/>
      <c r="O12" s="421"/>
      <c r="P12" s="421"/>
      <c r="Q12" s="421"/>
      <c r="R12" s="421"/>
      <c r="S12" s="421"/>
      <c r="T12" s="421"/>
      <c r="U12" s="421"/>
      <c r="V12" s="422"/>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c r="B13" s="423"/>
      <c r="C13" s="424"/>
      <c r="D13" s="424"/>
      <c r="E13" s="424"/>
      <c r="F13" s="424"/>
      <c r="G13" s="424"/>
      <c r="H13" s="424"/>
      <c r="I13" s="424"/>
      <c r="J13" s="424"/>
      <c r="K13" s="424"/>
      <c r="L13" s="424"/>
      <c r="M13" s="424"/>
      <c r="N13" s="424"/>
      <c r="O13" s="424"/>
      <c r="P13" s="424"/>
      <c r="Q13" s="424"/>
      <c r="R13" s="424"/>
      <c r="S13" s="424"/>
      <c r="T13" s="424"/>
      <c r="U13" s="424"/>
      <c r="V13" s="42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c r="B14" s="426" t="s">
        <v>138</v>
      </c>
      <c r="C14" s="427"/>
      <c r="D14" s="427"/>
      <c r="E14" s="427"/>
      <c r="F14" s="427"/>
      <c r="G14" s="427"/>
      <c r="H14" s="427"/>
      <c r="I14" s="427"/>
      <c r="J14" s="427"/>
      <c r="K14" s="427"/>
      <c r="L14" s="427"/>
      <c r="M14" s="427"/>
      <c r="N14" s="427"/>
      <c r="O14" s="427"/>
      <c r="P14" s="427"/>
      <c r="Q14" s="427"/>
      <c r="R14" s="427"/>
      <c r="S14" s="427"/>
      <c r="T14" s="427"/>
      <c r="U14" s="427"/>
      <c r="V14" s="42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c r="AV14" s="359"/>
      <c r="AW14" s="360"/>
      <c r="AX14" s="85" t="s">
        <v>2</v>
      </c>
      <c r="AY14" s="358"/>
      <c r="AZ14" s="359"/>
      <c r="BA14" s="360"/>
      <c r="BB14" s="84" t="s">
        <v>24</v>
      </c>
      <c r="BC14" s="361">
        <f>(AY14-AU14)*24</f>
        <v>0</v>
      </c>
      <c r="BD14" s="362"/>
      <c r="BE14" s="83" t="s">
        <v>25</v>
      </c>
      <c r="BF14" s="85"/>
      <c r="BJ14" s="7"/>
      <c r="BK14" s="7"/>
      <c r="BL14" s="7"/>
    </row>
    <row r="15" spans="3:64" s="6" customFormat="1" ht="6.75" customHeight="1">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3:59" ht="8.45" customHeight="1" thickBot="1">
      <c r="C16" s="9"/>
      <c r="D16" s="9"/>
      <c r="E16" s="9"/>
      <c r="F16" s="9"/>
      <c r="G16" s="9"/>
      <c r="X16" s="9"/>
      <c r="AN16" s="9"/>
      <c r="BE16" s="17"/>
      <c r="BF16" s="17"/>
      <c r="BG16" s="17"/>
    </row>
    <row r="17" spans="2:58" ht="20.25" customHeight="1">
      <c r="B17" s="363" t="s">
        <v>124</v>
      </c>
      <c r="C17" s="214" t="s">
        <v>145</v>
      </c>
      <c r="D17" s="215"/>
      <c r="E17" s="366"/>
      <c r="F17" s="37"/>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customHeight="1" hidden="1">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aca="true" t="shared" si="0" ref="T21:AT21">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9"/>
      <c r="BC22" s="347"/>
      <c r="BD22" s="347"/>
      <c r="BE22" s="347"/>
      <c r="BF22" s="348"/>
    </row>
    <row r="23" spans="2:58" ht="20.25" customHeight="1">
      <c r="B23" s="257"/>
      <c r="C23" s="328"/>
      <c r="D23" s="329"/>
      <c r="E23" s="330"/>
      <c r="F23" s="184"/>
      <c r="G23" s="263"/>
      <c r="H23" s="268"/>
      <c r="I23" s="266"/>
      <c r="J23" s="266"/>
      <c r="K23" s="267"/>
      <c r="L23" s="275"/>
      <c r="M23" s="276"/>
      <c r="N23" s="276"/>
      <c r="O23" s="277"/>
      <c r="P23" s="292" t="s">
        <v>15</v>
      </c>
      <c r="Q23" s="293"/>
      <c r="R23" s="294"/>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5">
        <f>IF($BB$3="計画",SUM(S23:AT23),IF($BB$3="実績",SUM(S23:AW23),""))</f>
        <v>0</v>
      </c>
      <c r="AY23" s="296"/>
      <c r="AZ23" s="297">
        <f>IF($BB$3="計画",AX23/4,IF($BB$3="実績",'通所介護'!AX23/('通所介護'!$BB$8/7),""))</f>
        <v>0</v>
      </c>
      <c r="BA23" s="298"/>
      <c r="BB23" s="285"/>
      <c r="BC23" s="276"/>
      <c r="BD23" s="276"/>
      <c r="BE23" s="276"/>
      <c r="BF23" s="277"/>
    </row>
    <row r="24" spans="2:58" ht="20.25" customHeight="1">
      <c r="B24" s="257"/>
      <c r="C24" s="299"/>
      <c r="D24" s="300"/>
      <c r="E24" s="301"/>
      <c r="F24" s="185">
        <f>C23</f>
        <v>0</v>
      </c>
      <c r="G24" s="263"/>
      <c r="H24" s="268"/>
      <c r="I24" s="266"/>
      <c r="J24" s="266"/>
      <c r="K24" s="267"/>
      <c r="L24" s="275"/>
      <c r="M24" s="276"/>
      <c r="N24" s="276"/>
      <c r="O24" s="277"/>
      <c r="P24" s="302" t="s">
        <v>51</v>
      </c>
      <c r="Q24" s="303"/>
      <c r="R24" s="30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5">
        <f>IF($BB$3="計画",SUM(S24:AT24),IF($BB$3="実績",SUM(S24:AW24),""))</f>
        <v>0</v>
      </c>
      <c r="AY24" s="306"/>
      <c r="AZ24" s="307">
        <f>IF($BB$3="計画",AX24/4,IF($BB$3="実績",'通所介護'!AX24/('通所介護'!$BB$8/7),""))</f>
        <v>0</v>
      </c>
      <c r="BA24" s="308"/>
      <c r="BB24" s="286"/>
      <c r="BC24" s="287"/>
      <c r="BD24" s="287"/>
      <c r="BE24" s="287"/>
      <c r="BF24" s="288"/>
    </row>
    <row r="25" spans="2:58" ht="20.25" customHeight="1">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c r="B26" s="257"/>
      <c r="C26" s="328"/>
      <c r="D26" s="329"/>
      <c r="E26" s="330"/>
      <c r="F26" s="184"/>
      <c r="G26" s="263"/>
      <c r="H26" s="268"/>
      <c r="I26" s="266"/>
      <c r="J26" s="266"/>
      <c r="K26" s="267"/>
      <c r="L26" s="275"/>
      <c r="M26" s="276"/>
      <c r="N26" s="276"/>
      <c r="O26" s="277"/>
      <c r="P26" s="292" t="s">
        <v>15</v>
      </c>
      <c r="Q26" s="293"/>
      <c r="R26" s="294"/>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5">
        <f>IF($BB$3="計画",SUM(S26:AT26),IF($BB$3="実績",SUM(S26:AW26),""))</f>
        <v>0</v>
      </c>
      <c r="AY26" s="296"/>
      <c r="AZ26" s="297">
        <f>IF($BB$3="計画",AX26/4,IF($BB$3="実績",'通所介護'!AX26/('通所介護'!$BB$8/7),""))</f>
        <v>0</v>
      </c>
      <c r="BA26" s="298"/>
      <c r="BB26" s="285"/>
      <c r="BC26" s="276"/>
      <c r="BD26" s="276"/>
      <c r="BE26" s="276"/>
      <c r="BF26" s="277"/>
    </row>
    <row r="27" spans="2:58" ht="20.25" customHeight="1">
      <c r="B27" s="257"/>
      <c r="C27" s="299"/>
      <c r="D27" s="300"/>
      <c r="E27" s="301"/>
      <c r="F27" s="184">
        <f>C26</f>
        <v>0</v>
      </c>
      <c r="G27" s="317"/>
      <c r="H27" s="268"/>
      <c r="I27" s="266"/>
      <c r="J27" s="266"/>
      <c r="K27" s="267"/>
      <c r="L27" s="318"/>
      <c r="M27" s="287"/>
      <c r="N27" s="287"/>
      <c r="O27" s="288"/>
      <c r="P27" s="302" t="s">
        <v>51</v>
      </c>
      <c r="Q27" s="303"/>
      <c r="R27" s="30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5">
        <f>IF($BB$3="計画",SUM(S27:AT27),IF($BB$3="実績",SUM(S27:AW27),""))</f>
        <v>0</v>
      </c>
      <c r="AY27" s="306"/>
      <c r="AZ27" s="307">
        <f>IF($BB$3="計画",AX27/4,IF($BB$3="実績",'通所介護'!AX27/('通所介護'!$BB$8/7),""))</f>
        <v>0</v>
      </c>
      <c r="BA27" s="308"/>
      <c r="BB27" s="286"/>
      <c r="BC27" s="287"/>
      <c r="BD27" s="287"/>
      <c r="BE27" s="287"/>
      <c r="BF27" s="288"/>
    </row>
    <row r="28" spans="2:58" ht="20.25" customHeight="1">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c r="B29" s="257"/>
      <c r="C29" s="289"/>
      <c r="D29" s="290"/>
      <c r="E29" s="291"/>
      <c r="F29" s="184"/>
      <c r="G29" s="263"/>
      <c r="H29" s="268"/>
      <c r="I29" s="266"/>
      <c r="J29" s="266"/>
      <c r="K29" s="267"/>
      <c r="L29" s="275"/>
      <c r="M29" s="276"/>
      <c r="N29" s="276"/>
      <c r="O29" s="277"/>
      <c r="P29" s="292" t="s">
        <v>15</v>
      </c>
      <c r="Q29" s="293"/>
      <c r="R29" s="294"/>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5">
        <f>IF($BB$3="計画",SUM(S29:AT29),IF($BB$3="実績",SUM(S29:AW29),""))</f>
        <v>0</v>
      </c>
      <c r="AY29" s="296"/>
      <c r="AZ29" s="297">
        <f>IF($BB$3="計画",AX29/4,IF($BB$3="実績",'通所介護'!AX29/('通所介護'!$BB$8/7),""))</f>
        <v>0</v>
      </c>
      <c r="BA29" s="298"/>
      <c r="BB29" s="285"/>
      <c r="BC29" s="276"/>
      <c r="BD29" s="276"/>
      <c r="BE29" s="276"/>
      <c r="BF29" s="277"/>
    </row>
    <row r="30" spans="2:58" ht="20.25" customHeight="1">
      <c r="B30" s="257"/>
      <c r="C30" s="299"/>
      <c r="D30" s="300"/>
      <c r="E30" s="301"/>
      <c r="F30" s="184">
        <f>C29</f>
        <v>0</v>
      </c>
      <c r="G30" s="317"/>
      <c r="H30" s="268"/>
      <c r="I30" s="266"/>
      <c r="J30" s="266"/>
      <c r="K30" s="267"/>
      <c r="L30" s="318"/>
      <c r="M30" s="287"/>
      <c r="N30" s="287"/>
      <c r="O30" s="288"/>
      <c r="P30" s="302" t="s">
        <v>51</v>
      </c>
      <c r="Q30" s="303"/>
      <c r="R30" s="30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5">
        <f>IF($BB$3="計画",SUM(S30:AT30),IF($BB$3="実績",SUM(S30:AW30),""))</f>
        <v>0</v>
      </c>
      <c r="AY30" s="306"/>
      <c r="AZ30" s="307">
        <f>IF($BB$3="計画",AX30/4,IF($BB$3="実績",'通所介護'!AX30/('通所介護'!$BB$8/7),""))</f>
        <v>0</v>
      </c>
      <c r="BA30" s="308"/>
      <c r="BB30" s="286"/>
      <c r="BC30" s="287"/>
      <c r="BD30" s="287"/>
      <c r="BE30" s="287"/>
      <c r="BF30" s="288"/>
    </row>
    <row r="31" spans="2:58" ht="20.25" customHeight="1">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c r="B32" s="257"/>
      <c r="C32" s="289"/>
      <c r="D32" s="290"/>
      <c r="E32" s="291"/>
      <c r="F32" s="184"/>
      <c r="G32" s="263"/>
      <c r="H32" s="268"/>
      <c r="I32" s="266"/>
      <c r="J32" s="266"/>
      <c r="K32" s="267"/>
      <c r="L32" s="275"/>
      <c r="M32" s="276"/>
      <c r="N32" s="276"/>
      <c r="O32" s="277"/>
      <c r="P32" s="292" t="s">
        <v>15</v>
      </c>
      <c r="Q32" s="293"/>
      <c r="R32" s="294"/>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5">
        <f>IF($BB$3="計画",SUM(S32:AT32),IF($BB$3="実績",SUM(S32:AW32),""))</f>
        <v>0</v>
      </c>
      <c r="AY32" s="296"/>
      <c r="AZ32" s="297">
        <f>IF($BB$3="計画",AX32/4,IF($BB$3="実績",'通所介護'!AX32/('通所介護'!$BB$8/7),""))</f>
        <v>0</v>
      </c>
      <c r="BA32" s="298"/>
      <c r="BB32" s="285"/>
      <c r="BC32" s="276"/>
      <c r="BD32" s="276"/>
      <c r="BE32" s="276"/>
      <c r="BF32" s="277"/>
    </row>
    <row r="33" spans="2:58" ht="20.25" customHeight="1">
      <c r="B33" s="257"/>
      <c r="C33" s="299"/>
      <c r="D33" s="300"/>
      <c r="E33" s="301"/>
      <c r="F33" s="184">
        <f>C32</f>
        <v>0</v>
      </c>
      <c r="G33" s="317"/>
      <c r="H33" s="268"/>
      <c r="I33" s="266"/>
      <c r="J33" s="266"/>
      <c r="K33" s="267"/>
      <c r="L33" s="318"/>
      <c r="M33" s="287"/>
      <c r="N33" s="287"/>
      <c r="O33" s="288"/>
      <c r="P33" s="302" t="s">
        <v>51</v>
      </c>
      <c r="Q33" s="303"/>
      <c r="R33" s="30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5">
        <f>IF($BB$3="計画",SUM(S33:AT33),IF($BB$3="実績",SUM(S33:AW33),""))</f>
        <v>0</v>
      </c>
      <c r="AY33" s="306"/>
      <c r="AZ33" s="307">
        <f>IF($BB$3="計画",AX33/4,IF($BB$3="実績",'通所介護'!AX33/('通所介護'!$BB$8/7),""))</f>
        <v>0</v>
      </c>
      <c r="BA33" s="308"/>
      <c r="BB33" s="286"/>
      <c r="BC33" s="287"/>
      <c r="BD33" s="287"/>
      <c r="BE33" s="287"/>
      <c r="BF33" s="288"/>
    </row>
    <row r="34" spans="2:58" ht="20.25" customHeight="1">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c r="B35" s="257"/>
      <c r="C35" s="289"/>
      <c r="D35" s="290"/>
      <c r="E35" s="291"/>
      <c r="F35" s="184"/>
      <c r="G35" s="263"/>
      <c r="H35" s="268"/>
      <c r="I35" s="266"/>
      <c r="J35" s="266"/>
      <c r="K35" s="267"/>
      <c r="L35" s="275"/>
      <c r="M35" s="276"/>
      <c r="N35" s="276"/>
      <c r="O35" s="277"/>
      <c r="P35" s="292" t="s">
        <v>15</v>
      </c>
      <c r="Q35" s="293"/>
      <c r="R35" s="294"/>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5">
        <f>IF($BB$3="計画",SUM(S35:AT35),IF($BB$3="実績",SUM(S35:AW35),""))</f>
        <v>0</v>
      </c>
      <c r="AY35" s="296"/>
      <c r="AZ35" s="297">
        <f>IF($BB$3="計画",AX35/4,IF($BB$3="実績",'通所介護'!AX35/('通所介護'!$BB$8/7),""))</f>
        <v>0</v>
      </c>
      <c r="BA35" s="298"/>
      <c r="BB35" s="285"/>
      <c r="BC35" s="276"/>
      <c r="BD35" s="276"/>
      <c r="BE35" s="276"/>
      <c r="BF35" s="277"/>
    </row>
    <row r="36" spans="2:58" ht="20.25" customHeight="1">
      <c r="B36" s="257"/>
      <c r="C36" s="299"/>
      <c r="D36" s="300"/>
      <c r="E36" s="301"/>
      <c r="F36" s="184">
        <f>C35</f>
        <v>0</v>
      </c>
      <c r="G36" s="317"/>
      <c r="H36" s="268"/>
      <c r="I36" s="266"/>
      <c r="J36" s="266"/>
      <c r="K36" s="267"/>
      <c r="L36" s="318"/>
      <c r="M36" s="287"/>
      <c r="N36" s="287"/>
      <c r="O36" s="288"/>
      <c r="P36" s="302" t="s">
        <v>51</v>
      </c>
      <c r="Q36" s="303"/>
      <c r="R36" s="30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5">
        <f>IF($BB$3="計画",SUM(S36:AT36),IF($BB$3="実績",SUM(S36:AW36),""))</f>
        <v>0</v>
      </c>
      <c r="AY36" s="306"/>
      <c r="AZ36" s="307">
        <f>IF($BB$3="計画",AX36/4,IF($BB$3="実績",'通所介護'!AX36/('通所介護'!$BB$8/7),""))</f>
        <v>0</v>
      </c>
      <c r="BA36" s="308"/>
      <c r="BB36" s="286"/>
      <c r="BC36" s="287"/>
      <c r="BD36" s="287"/>
      <c r="BE36" s="287"/>
      <c r="BF36" s="288"/>
    </row>
    <row r="37" spans="2:58" ht="20.25" customHeight="1">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c r="B38" s="257"/>
      <c r="C38" s="289"/>
      <c r="D38" s="290"/>
      <c r="E38" s="291"/>
      <c r="F38" s="184"/>
      <c r="G38" s="263"/>
      <c r="H38" s="268"/>
      <c r="I38" s="266"/>
      <c r="J38" s="266"/>
      <c r="K38" s="267"/>
      <c r="L38" s="275"/>
      <c r="M38" s="276"/>
      <c r="N38" s="276"/>
      <c r="O38" s="277"/>
      <c r="P38" s="292" t="s">
        <v>15</v>
      </c>
      <c r="Q38" s="293"/>
      <c r="R38" s="294"/>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5">
        <f>IF($BB$3="計画",SUM(S38:AT38),IF($BB$3="実績",SUM(S38:AW38),""))</f>
        <v>0</v>
      </c>
      <c r="AY38" s="296"/>
      <c r="AZ38" s="297">
        <f>IF($BB$3="計画",AX38/4,IF($BB$3="実績",'通所介護'!AX38/('通所介護'!$BB$8/7),""))</f>
        <v>0</v>
      </c>
      <c r="BA38" s="298"/>
      <c r="BB38" s="285"/>
      <c r="BC38" s="276"/>
      <c r="BD38" s="276"/>
      <c r="BE38" s="276"/>
      <c r="BF38" s="277"/>
    </row>
    <row r="39" spans="2:58" ht="20.25" customHeight="1">
      <c r="B39" s="257"/>
      <c r="C39" s="299"/>
      <c r="D39" s="300"/>
      <c r="E39" s="301"/>
      <c r="F39" s="184">
        <f>C38</f>
        <v>0</v>
      </c>
      <c r="G39" s="317"/>
      <c r="H39" s="268"/>
      <c r="I39" s="266"/>
      <c r="J39" s="266"/>
      <c r="K39" s="267"/>
      <c r="L39" s="318"/>
      <c r="M39" s="287"/>
      <c r="N39" s="287"/>
      <c r="O39" s="288"/>
      <c r="P39" s="302" t="s">
        <v>51</v>
      </c>
      <c r="Q39" s="303"/>
      <c r="R39" s="30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5">
        <f>IF($BB$3="計画",SUM(S39:AT39),IF($BB$3="実績",SUM(S39:AW39),""))</f>
        <v>0</v>
      </c>
      <c r="AY39" s="306"/>
      <c r="AZ39" s="307">
        <f>IF($BB$3="計画",AX39/4,IF($BB$3="実績",'通所介護'!AX39/('通所介護'!$BB$8/7),""))</f>
        <v>0</v>
      </c>
      <c r="BA39" s="308"/>
      <c r="BB39" s="286"/>
      <c r="BC39" s="287"/>
      <c r="BD39" s="287"/>
      <c r="BE39" s="287"/>
      <c r="BF39" s="288"/>
    </row>
    <row r="40" spans="2:58" ht="20.25" customHeight="1">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c r="B41" s="257"/>
      <c r="C41" s="289"/>
      <c r="D41" s="290"/>
      <c r="E41" s="291"/>
      <c r="F41" s="184"/>
      <c r="G41" s="263"/>
      <c r="H41" s="268"/>
      <c r="I41" s="266"/>
      <c r="J41" s="266"/>
      <c r="K41" s="267"/>
      <c r="L41" s="275"/>
      <c r="M41" s="276"/>
      <c r="N41" s="276"/>
      <c r="O41" s="277"/>
      <c r="P41" s="292" t="s">
        <v>15</v>
      </c>
      <c r="Q41" s="293"/>
      <c r="R41" s="294"/>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5">
        <f>IF($BB$3="計画",SUM(S41:AT41),IF($BB$3="実績",SUM(S41:AW41),""))</f>
        <v>0</v>
      </c>
      <c r="AY41" s="296"/>
      <c r="AZ41" s="297">
        <f>IF($BB$3="計画",AX41/4,IF($BB$3="実績",'通所介護'!AX41/('通所介護'!$BB$8/7),""))</f>
        <v>0</v>
      </c>
      <c r="BA41" s="298"/>
      <c r="BB41" s="285"/>
      <c r="BC41" s="276"/>
      <c r="BD41" s="276"/>
      <c r="BE41" s="276"/>
      <c r="BF41" s="277"/>
    </row>
    <row r="42" spans="2:58" ht="20.25" customHeight="1">
      <c r="B42" s="257"/>
      <c r="C42" s="299"/>
      <c r="D42" s="300"/>
      <c r="E42" s="301"/>
      <c r="F42" s="184">
        <f>C41</f>
        <v>0</v>
      </c>
      <c r="G42" s="317"/>
      <c r="H42" s="268"/>
      <c r="I42" s="266"/>
      <c r="J42" s="266"/>
      <c r="K42" s="267"/>
      <c r="L42" s="318"/>
      <c r="M42" s="287"/>
      <c r="N42" s="287"/>
      <c r="O42" s="288"/>
      <c r="P42" s="302" t="s">
        <v>51</v>
      </c>
      <c r="Q42" s="303"/>
      <c r="R42" s="30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5">
        <f>IF($BB$3="計画",SUM(S42:AT42),IF($BB$3="実績",SUM(S42:AW42),""))</f>
        <v>0</v>
      </c>
      <c r="AY42" s="306"/>
      <c r="AZ42" s="307">
        <f>IF($BB$3="計画",AX42/4,IF($BB$3="実績",'通所介護'!AX42/('通所介護'!$BB$8/7),""))</f>
        <v>0</v>
      </c>
      <c r="BA42" s="308"/>
      <c r="BB42" s="286"/>
      <c r="BC42" s="287"/>
      <c r="BD42" s="287"/>
      <c r="BE42" s="287"/>
      <c r="BF42" s="288"/>
    </row>
    <row r="43" spans="2:58" ht="20.25" customHeight="1">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c r="B44" s="257"/>
      <c r="C44" s="289"/>
      <c r="D44" s="290"/>
      <c r="E44" s="291"/>
      <c r="F44" s="184"/>
      <c r="G44" s="263"/>
      <c r="H44" s="268"/>
      <c r="I44" s="266"/>
      <c r="J44" s="266"/>
      <c r="K44" s="267"/>
      <c r="L44" s="275"/>
      <c r="M44" s="276"/>
      <c r="N44" s="276"/>
      <c r="O44" s="277"/>
      <c r="P44" s="292" t="s">
        <v>15</v>
      </c>
      <c r="Q44" s="293"/>
      <c r="R44" s="294"/>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5">
        <f>IF($BB$3="計画",SUM(S44:AT44),IF($BB$3="実績",SUM(S44:AW44),""))</f>
        <v>0</v>
      </c>
      <c r="AY44" s="296"/>
      <c r="AZ44" s="297">
        <f>IF($BB$3="計画",AX44/4,IF($BB$3="実績",'通所介護'!AX44/('通所介護'!$BB$8/7),""))</f>
        <v>0</v>
      </c>
      <c r="BA44" s="298"/>
      <c r="BB44" s="285"/>
      <c r="BC44" s="276"/>
      <c r="BD44" s="276"/>
      <c r="BE44" s="276"/>
      <c r="BF44" s="277"/>
    </row>
    <row r="45" spans="2:58" ht="20.25" customHeight="1">
      <c r="B45" s="257"/>
      <c r="C45" s="299"/>
      <c r="D45" s="300"/>
      <c r="E45" s="301"/>
      <c r="F45" s="184">
        <f>C44</f>
        <v>0</v>
      </c>
      <c r="G45" s="317"/>
      <c r="H45" s="268"/>
      <c r="I45" s="266"/>
      <c r="J45" s="266"/>
      <c r="K45" s="267"/>
      <c r="L45" s="318"/>
      <c r="M45" s="287"/>
      <c r="N45" s="287"/>
      <c r="O45" s="288"/>
      <c r="P45" s="302" t="s">
        <v>51</v>
      </c>
      <c r="Q45" s="303"/>
      <c r="R45" s="30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5">
        <f>IF($BB$3="計画",SUM(S45:AT45),IF($BB$3="実績",SUM(S45:AW45),""))</f>
        <v>0</v>
      </c>
      <c r="AY45" s="306"/>
      <c r="AZ45" s="307">
        <f>IF($BB$3="計画",AX45/4,IF($BB$3="実績",'通所介護'!AX45/('通所介護'!$BB$8/7),""))</f>
        <v>0</v>
      </c>
      <c r="BA45" s="308"/>
      <c r="BB45" s="286"/>
      <c r="BC45" s="287"/>
      <c r="BD45" s="287"/>
      <c r="BE45" s="287"/>
      <c r="BF45" s="288"/>
    </row>
    <row r="46" spans="2:58" ht="20.25" customHeight="1">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c r="B47" s="257"/>
      <c r="C47" s="289"/>
      <c r="D47" s="290"/>
      <c r="E47" s="291"/>
      <c r="F47" s="184"/>
      <c r="G47" s="263"/>
      <c r="H47" s="268"/>
      <c r="I47" s="266"/>
      <c r="J47" s="266"/>
      <c r="K47" s="267"/>
      <c r="L47" s="275"/>
      <c r="M47" s="276"/>
      <c r="N47" s="276"/>
      <c r="O47" s="277"/>
      <c r="P47" s="292" t="s">
        <v>15</v>
      </c>
      <c r="Q47" s="293"/>
      <c r="R47" s="294"/>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5">
        <f>IF($BB$3="計画",SUM(S47:AT47),IF($BB$3="実績",SUM(S47:AW47),""))</f>
        <v>0</v>
      </c>
      <c r="AY47" s="296"/>
      <c r="AZ47" s="297">
        <f>IF($BB$3="計画",AX47/4,IF($BB$3="実績",'通所介護'!AX47/('通所介護'!$BB$8/7),""))</f>
        <v>0</v>
      </c>
      <c r="BA47" s="298"/>
      <c r="BB47" s="285"/>
      <c r="BC47" s="276"/>
      <c r="BD47" s="276"/>
      <c r="BE47" s="276"/>
      <c r="BF47" s="277"/>
    </row>
    <row r="48" spans="2:58" ht="20.25" customHeight="1">
      <c r="B48" s="257"/>
      <c r="C48" s="299"/>
      <c r="D48" s="300"/>
      <c r="E48" s="301"/>
      <c r="F48" s="184">
        <f>C47</f>
        <v>0</v>
      </c>
      <c r="G48" s="317"/>
      <c r="H48" s="268"/>
      <c r="I48" s="266"/>
      <c r="J48" s="266"/>
      <c r="K48" s="267"/>
      <c r="L48" s="318"/>
      <c r="M48" s="287"/>
      <c r="N48" s="287"/>
      <c r="O48" s="288"/>
      <c r="P48" s="302" t="s">
        <v>51</v>
      </c>
      <c r="Q48" s="303"/>
      <c r="R48" s="30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5">
        <f>IF($BB$3="計画",SUM(S48:AT48),IF($BB$3="実績",SUM(S48:AW48),""))</f>
        <v>0</v>
      </c>
      <c r="AY48" s="306"/>
      <c r="AZ48" s="307">
        <f>IF($BB$3="計画",AX48/4,IF($BB$3="実績",'通所介護'!AX48/('通所介護'!$BB$8/7),""))</f>
        <v>0</v>
      </c>
      <c r="BA48" s="308"/>
      <c r="BB48" s="286"/>
      <c r="BC48" s="287"/>
      <c r="BD48" s="287"/>
      <c r="BE48" s="287"/>
      <c r="BF48" s="288"/>
    </row>
    <row r="49" spans="2:58" ht="20.25" customHeight="1">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c r="B50" s="257"/>
      <c r="C50" s="289"/>
      <c r="D50" s="290"/>
      <c r="E50" s="291"/>
      <c r="F50" s="184"/>
      <c r="G50" s="263"/>
      <c r="H50" s="268"/>
      <c r="I50" s="266"/>
      <c r="J50" s="266"/>
      <c r="K50" s="267"/>
      <c r="L50" s="275"/>
      <c r="M50" s="276"/>
      <c r="N50" s="276"/>
      <c r="O50" s="277"/>
      <c r="P50" s="292" t="s">
        <v>15</v>
      </c>
      <c r="Q50" s="293"/>
      <c r="R50" s="294"/>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5">
        <f>IF($BB$3="計画",SUM(S50:AT50),IF($BB$3="実績",SUM(S50:AW50),""))</f>
        <v>0</v>
      </c>
      <c r="AY50" s="296"/>
      <c r="AZ50" s="297">
        <f>IF($BB$3="計画",AX50/4,IF($BB$3="実績",'通所介護'!AX50/('通所介護'!$BB$8/7),""))</f>
        <v>0</v>
      </c>
      <c r="BA50" s="298"/>
      <c r="BB50" s="285"/>
      <c r="BC50" s="276"/>
      <c r="BD50" s="276"/>
      <c r="BE50" s="276"/>
      <c r="BF50" s="277"/>
    </row>
    <row r="51" spans="2:58" ht="20.25" customHeight="1">
      <c r="B51" s="257"/>
      <c r="C51" s="299"/>
      <c r="D51" s="300"/>
      <c r="E51" s="301"/>
      <c r="F51" s="184">
        <f>C50</f>
        <v>0</v>
      </c>
      <c r="G51" s="317"/>
      <c r="H51" s="268"/>
      <c r="I51" s="266"/>
      <c r="J51" s="266"/>
      <c r="K51" s="267"/>
      <c r="L51" s="318"/>
      <c r="M51" s="287"/>
      <c r="N51" s="287"/>
      <c r="O51" s="288"/>
      <c r="P51" s="302" t="s">
        <v>51</v>
      </c>
      <c r="Q51" s="303"/>
      <c r="R51" s="30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5">
        <f>IF($BB$3="計画",SUM(S51:AT51),IF($BB$3="実績",SUM(S51:AW51),""))</f>
        <v>0</v>
      </c>
      <c r="AY51" s="306"/>
      <c r="AZ51" s="307">
        <f>IF($BB$3="計画",AX51/4,IF($BB$3="実績",'通所介護'!AX51/('通所介護'!$BB$8/7),""))</f>
        <v>0</v>
      </c>
      <c r="BA51" s="308"/>
      <c r="BB51" s="286"/>
      <c r="BC51" s="287"/>
      <c r="BD51" s="287"/>
      <c r="BE51" s="287"/>
      <c r="BF51" s="288"/>
    </row>
    <row r="52" spans="2:58" ht="20.25" customHeight="1">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c r="B53" s="257"/>
      <c r="C53" s="289"/>
      <c r="D53" s="290"/>
      <c r="E53" s="291"/>
      <c r="F53" s="184"/>
      <c r="G53" s="263"/>
      <c r="H53" s="268"/>
      <c r="I53" s="266"/>
      <c r="J53" s="266"/>
      <c r="K53" s="267"/>
      <c r="L53" s="275"/>
      <c r="M53" s="276"/>
      <c r="N53" s="276"/>
      <c r="O53" s="277"/>
      <c r="P53" s="292" t="s">
        <v>15</v>
      </c>
      <c r="Q53" s="293"/>
      <c r="R53" s="294"/>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5">
        <f>IF($BB$3="計画",SUM(S53:AT53),IF($BB$3="実績",SUM(S53:AW53),""))</f>
        <v>0</v>
      </c>
      <c r="AY53" s="296"/>
      <c r="AZ53" s="297">
        <f>IF($BB$3="計画",AX53/4,IF($BB$3="実績",'通所介護'!AX53/('通所介護'!$BB$8/7),""))</f>
        <v>0</v>
      </c>
      <c r="BA53" s="298"/>
      <c r="BB53" s="285"/>
      <c r="BC53" s="276"/>
      <c r="BD53" s="276"/>
      <c r="BE53" s="276"/>
      <c r="BF53" s="277"/>
    </row>
    <row r="54" spans="2:58" ht="20.25" customHeight="1">
      <c r="B54" s="257"/>
      <c r="C54" s="299"/>
      <c r="D54" s="300"/>
      <c r="E54" s="301"/>
      <c r="F54" s="184">
        <f>C53</f>
        <v>0</v>
      </c>
      <c r="G54" s="317"/>
      <c r="H54" s="268"/>
      <c r="I54" s="266"/>
      <c r="J54" s="266"/>
      <c r="K54" s="267"/>
      <c r="L54" s="318"/>
      <c r="M54" s="287"/>
      <c r="N54" s="287"/>
      <c r="O54" s="288"/>
      <c r="P54" s="302" t="s">
        <v>51</v>
      </c>
      <c r="Q54" s="303"/>
      <c r="R54" s="30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5">
        <f>IF($BB$3="計画",SUM(S54:AT54),IF($BB$3="実績",SUM(S54:AW54),""))</f>
        <v>0</v>
      </c>
      <c r="AY54" s="306"/>
      <c r="AZ54" s="307">
        <f>IF($BB$3="計画",AX54/4,IF($BB$3="実績",'通所介護'!AX54/('通所介護'!$BB$8/7),""))</f>
        <v>0</v>
      </c>
      <c r="BA54" s="308"/>
      <c r="BB54" s="286"/>
      <c r="BC54" s="287"/>
      <c r="BD54" s="287"/>
      <c r="BE54" s="287"/>
      <c r="BF54" s="288"/>
    </row>
    <row r="55" spans="2:58" ht="20.25" customHeight="1">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c r="B56" s="257"/>
      <c r="C56" s="289"/>
      <c r="D56" s="290"/>
      <c r="E56" s="291"/>
      <c r="F56" s="184"/>
      <c r="G56" s="263"/>
      <c r="H56" s="268"/>
      <c r="I56" s="266"/>
      <c r="J56" s="266"/>
      <c r="K56" s="267"/>
      <c r="L56" s="275"/>
      <c r="M56" s="276"/>
      <c r="N56" s="276"/>
      <c r="O56" s="277"/>
      <c r="P56" s="292" t="s">
        <v>15</v>
      </c>
      <c r="Q56" s="293"/>
      <c r="R56" s="294"/>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5">
        <f>IF($BB$3="計画",SUM(S56:AT56),IF($BB$3="実績",SUM(S56:AW56),""))</f>
        <v>0</v>
      </c>
      <c r="AY56" s="296"/>
      <c r="AZ56" s="297">
        <f>IF($BB$3="計画",AX56/4,IF($BB$3="実績",'通所介護'!AX56/('通所介護'!$BB$8/7),""))</f>
        <v>0</v>
      </c>
      <c r="BA56" s="298"/>
      <c r="BB56" s="285"/>
      <c r="BC56" s="276"/>
      <c r="BD56" s="276"/>
      <c r="BE56" s="276"/>
      <c r="BF56" s="277"/>
    </row>
    <row r="57" spans="2:58" ht="20.25" customHeight="1">
      <c r="B57" s="257"/>
      <c r="C57" s="299"/>
      <c r="D57" s="300"/>
      <c r="E57" s="301"/>
      <c r="F57" s="184">
        <f>C56</f>
        <v>0</v>
      </c>
      <c r="G57" s="317"/>
      <c r="H57" s="268"/>
      <c r="I57" s="266"/>
      <c r="J57" s="266"/>
      <c r="K57" s="267"/>
      <c r="L57" s="318"/>
      <c r="M57" s="287"/>
      <c r="N57" s="287"/>
      <c r="O57" s="288"/>
      <c r="P57" s="302" t="s">
        <v>51</v>
      </c>
      <c r="Q57" s="303"/>
      <c r="R57" s="30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5">
        <f>IF($BB$3="計画",SUM(S57:AT57),IF($BB$3="実績",SUM(S57:AW57),""))</f>
        <v>0</v>
      </c>
      <c r="AY57" s="306"/>
      <c r="AZ57" s="307">
        <f>IF($BB$3="計画",AX57/4,IF($BB$3="実績",'通所介護'!AX57/('通所介護'!$BB$8/7),""))</f>
        <v>0</v>
      </c>
      <c r="BA57" s="308"/>
      <c r="BB57" s="286"/>
      <c r="BC57" s="287"/>
      <c r="BD57" s="287"/>
      <c r="BE57" s="287"/>
      <c r="BF57" s="288"/>
    </row>
    <row r="58" spans="2:58" ht="20.25" customHeight="1">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c r="B59" s="257"/>
      <c r="C59" s="289"/>
      <c r="D59" s="290"/>
      <c r="E59" s="291"/>
      <c r="F59" s="184"/>
      <c r="G59" s="263"/>
      <c r="H59" s="268"/>
      <c r="I59" s="266"/>
      <c r="J59" s="266"/>
      <c r="K59" s="267"/>
      <c r="L59" s="275"/>
      <c r="M59" s="276"/>
      <c r="N59" s="276"/>
      <c r="O59" s="277"/>
      <c r="P59" s="292" t="s">
        <v>15</v>
      </c>
      <c r="Q59" s="293"/>
      <c r="R59" s="294"/>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5">
        <f>IF($BB$3="計画",SUM(S59:AT59),IF($BB$3="実績",SUM(S59:AW59),""))</f>
        <v>0</v>
      </c>
      <c r="AY59" s="296"/>
      <c r="AZ59" s="297">
        <f>IF($BB$3="計画",AX59/4,IF($BB$3="実績",'通所介護'!AX59/('通所介護'!$BB$8/7),""))</f>
        <v>0</v>
      </c>
      <c r="BA59" s="298"/>
      <c r="BB59" s="285"/>
      <c r="BC59" s="276"/>
      <c r="BD59" s="276"/>
      <c r="BE59" s="276"/>
      <c r="BF59" s="277"/>
    </row>
    <row r="60" spans="2:58" ht="20.25" customHeight="1" thickBot="1">
      <c r="B60" s="258"/>
      <c r="C60" s="299"/>
      <c r="D60" s="300"/>
      <c r="E60" s="301"/>
      <c r="F60" s="190">
        <f>C59</f>
        <v>0</v>
      </c>
      <c r="G60" s="264"/>
      <c r="H60" s="269"/>
      <c r="I60" s="270"/>
      <c r="J60" s="270"/>
      <c r="K60" s="271"/>
      <c r="L60" s="278"/>
      <c r="M60" s="279"/>
      <c r="N60" s="279"/>
      <c r="O60" s="280"/>
      <c r="P60" s="314" t="s">
        <v>51</v>
      </c>
      <c r="Q60" s="315"/>
      <c r="R60" s="316"/>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4">
        <f>IF($BB$3="計画",SUM(S60:AT60),IF($BB$3="実績",SUM(S60:AW60),""))</f>
        <v>0</v>
      </c>
      <c r="AY60" s="235"/>
      <c r="AZ60" s="236">
        <f>IF($BB$3="計画",AX60/4,IF($BB$3="実績",'通所介護'!AX60/('通所介護'!$BB$8/7),""))</f>
        <v>0</v>
      </c>
      <c r="BA60" s="237"/>
      <c r="BB60" s="313"/>
      <c r="BC60" s="279"/>
      <c r="BD60" s="279"/>
      <c r="BE60" s="279"/>
      <c r="BF60" s="280"/>
    </row>
    <row r="61" spans="2:58" s="93" customFormat="1" ht="6" customHeight="1" thickBot="1">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 customHeight="1">
      <c r="B62" s="117"/>
      <c r="C62" s="33"/>
      <c r="D62" s="33"/>
      <c r="E62" s="33"/>
      <c r="F62" s="33"/>
      <c r="G62" s="33"/>
      <c r="H62" s="238" t="s">
        <v>152</v>
      </c>
      <c r="I62" s="238"/>
      <c r="J62" s="238"/>
      <c r="K62" s="238"/>
      <c r="L62" s="238"/>
      <c r="M62" s="238"/>
      <c r="N62" s="238"/>
      <c r="O62" s="238"/>
      <c r="P62" s="238"/>
      <c r="Q62" s="238"/>
      <c r="R62" s="239"/>
      <c r="S62" s="151" t="str">
        <f aca="true" t="shared" si="1" ref="S62:AW62">IF(SUMIF($F$22:$F$60,"生活相談員",S22:S60)=0,"",SUMIF($F$22:$F$60,"生活相談員",S22:S60))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0" t="str">
        <f>IF(SUMIF($C$22:$C$60,"生活相談員",AX22:AY60)=0,"",SUMIF($C$22:$C$60,"生活相談員",AX22:AY60))</f>
        <v/>
      </c>
      <c r="AY62" s="241"/>
      <c r="AZ62" s="242" t="str">
        <f>IF(AX62="","",IF($BB$3="計画",AX62/4,IF($BB$3="実績",AX62/('通所介護'!$BB$8/7),"")))</f>
        <v/>
      </c>
      <c r="BA62" s="243"/>
      <c r="BB62" s="205"/>
      <c r="BC62" s="206"/>
      <c r="BD62" s="206"/>
      <c r="BE62" s="206"/>
      <c r="BF62" s="207"/>
    </row>
    <row r="63" spans="2:58" ht="20.25" customHeight="1">
      <c r="B63" s="118"/>
      <c r="C63" s="34"/>
      <c r="D63" s="34"/>
      <c r="E63" s="34"/>
      <c r="F63" s="34"/>
      <c r="G63" s="34"/>
      <c r="H63" s="229" t="s">
        <v>153</v>
      </c>
      <c r="I63" s="229"/>
      <c r="J63" s="229"/>
      <c r="K63" s="229"/>
      <c r="L63" s="229"/>
      <c r="M63" s="229"/>
      <c r="N63" s="229"/>
      <c r="O63" s="229"/>
      <c r="P63" s="229"/>
      <c r="Q63" s="229"/>
      <c r="R63" s="230"/>
      <c r="S63" s="154" t="str">
        <f aca="true" t="shared" si="2" ref="S63:AW63">IF(SUMIF($F$22:$F$60,"介護職員",S22:S60)=0,"",SUMIF($F$22:$F$60,"介護職員",S22:S60))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5" t="str">
        <f>IF(SUMIF($C$22:$C$60,"介護職員",AX22:AX60)=0,"",SUMIF($C$22:$C$60,"介護職員",AX22:AX60))</f>
        <v/>
      </c>
      <c r="AY63" s="416"/>
      <c r="AZ63" s="417" t="str">
        <f>IF(AX63="","",IF($BB$3="計画",AX63/4,IF($BB$3="実績",AX63/('通所介護'!$BB$8/7),"")))</f>
        <v/>
      </c>
      <c r="BA63" s="418"/>
      <c r="BB63" s="208"/>
      <c r="BC63" s="209"/>
      <c r="BD63" s="209"/>
      <c r="BE63" s="209"/>
      <c r="BF63" s="210"/>
    </row>
    <row r="64" spans="2:58" ht="20.25" customHeight="1">
      <c r="B64" s="118"/>
      <c r="C64" s="34"/>
      <c r="D64" s="34"/>
      <c r="E64" s="34"/>
      <c r="F64" s="34"/>
      <c r="G64" s="34"/>
      <c r="H64" s="229" t="s">
        <v>154</v>
      </c>
      <c r="I64" s="229"/>
      <c r="J64" s="229"/>
      <c r="K64" s="229"/>
      <c r="L64" s="229"/>
      <c r="M64" s="229"/>
      <c r="N64" s="229"/>
      <c r="O64" s="229"/>
      <c r="P64" s="229"/>
      <c r="Q64" s="229"/>
      <c r="R64" s="230"/>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8"/>
      <c r="AY64" s="249"/>
      <c r="AZ64" s="249"/>
      <c r="BA64" s="250"/>
      <c r="BB64" s="208"/>
      <c r="BC64" s="209"/>
      <c r="BD64" s="209"/>
      <c r="BE64" s="209"/>
      <c r="BF64" s="210"/>
    </row>
    <row r="65" spans="2:58" ht="20.25" customHeight="1">
      <c r="B65" s="118"/>
      <c r="C65" s="34"/>
      <c r="D65" s="34"/>
      <c r="E65" s="34"/>
      <c r="F65" s="34"/>
      <c r="G65" s="34"/>
      <c r="H65" s="229" t="s">
        <v>199</v>
      </c>
      <c r="I65" s="229"/>
      <c r="J65" s="229"/>
      <c r="K65" s="229"/>
      <c r="L65" s="229"/>
      <c r="M65" s="229"/>
      <c r="N65" s="229"/>
      <c r="O65" s="229"/>
      <c r="P65" s="229"/>
      <c r="Q65" s="229"/>
      <c r="R65" s="230"/>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1"/>
      <c r="AY65" s="252"/>
      <c r="AZ65" s="252"/>
      <c r="BA65" s="253"/>
      <c r="BB65" s="208"/>
      <c r="BC65" s="209"/>
      <c r="BD65" s="209"/>
      <c r="BE65" s="209"/>
      <c r="BF65" s="210"/>
    </row>
    <row r="66" spans="2:58" ht="20.25" customHeight="1">
      <c r="B66" s="118"/>
      <c r="C66" s="34"/>
      <c r="D66" s="34"/>
      <c r="E66" s="34"/>
      <c r="F66" s="34"/>
      <c r="G66" s="34"/>
      <c r="H66" s="229" t="s">
        <v>215</v>
      </c>
      <c r="I66" s="229"/>
      <c r="J66" s="229"/>
      <c r="K66" s="229"/>
      <c r="L66" s="229"/>
      <c r="M66" s="229"/>
      <c r="N66" s="229"/>
      <c r="O66" s="229"/>
      <c r="P66" s="229"/>
      <c r="Q66" s="229"/>
      <c r="R66" s="230"/>
      <c r="S66" s="157" t="str">
        <f>IF(S65&lt;&gt;"",IF(S64&gt;15,((S64-15)/5+1)*S65,S65),"")</f>
        <v/>
      </c>
      <c r="T66" s="158" t="str">
        <f aca="true" t="shared" si="3" ref="T66:AW66">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1"/>
      <c r="AY66" s="252"/>
      <c r="AZ66" s="252"/>
      <c r="BA66" s="253"/>
      <c r="BB66" s="208"/>
      <c r="BC66" s="209"/>
      <c r="BD66" s="209"/>
      <c r="BE66" s="209"/>
      <c r="BF66" s="210"/>
    </row>
    <row r="67" spans="2:58" ht="20.25" customHeight="1" thickBot="1">
      <c r="B67" s="119"/>
      <c r="C67" s="115"/>
      <c r="D67" s="115"/>
      <c r="E67" s="115"/>
      <c r="F67" s="115"/>
      <c r="G67" s="115"/>
      <c r="H67" s="231" t="s">
        <v>216</v>
      </c>
      <c r="I67" s="231"/>
      <c r="J67" s="231"/>
      <c r="K67" s="231"/>
      <c r="L67" s="232"/>
      <c r="M67" s="232"/>
      <c r="N67" s="232"/>
      <c r="O67" s="232"/>
      <c r="P67" s="232"/>
      <c r="Q67" s="232"/>
      <c r="R67" s="233"/>
      <c r="S67" s="160" t="str">
        <f>IF(S66="","",IF(S63&gt;=S66,"○","×"))</f>
        <v/>
      </c>
      <c r="T67" s="161" t="str">
        <f aca="true" t="shared" si="4" ref="T67:Y67">IF(T66="","",IF(T63&gt;=T66,"○","×"))</f>
        <v/>
      </c>
      <c r="U67" s="161" t="str">
        <f t="shared" si="4"/>
        <v/>
      </c>
      <c r="V67" s="161" t="str">
        <f t="shared" si="4"/>
        <v/>
      </c>
      <c r="W67" s="161" t="str">
        <f t="shared" si="4"/>
        <v/>
      </c>
      <c r="X67" s="161" t="str">
        <f t="shared" si="4"/>
        <v/>
      </c>
      <c r="Y67" s="162" t="str">
        <f t="shared" si="4"/>
        <v/>
      </c>
      <c r="Z67" s="160" t="str">
        <f>IF(Z66="","",IF(Z63&gt;=Z66,"○","×"))</f>
        <v/>
      </c>
      <c r="AA67" s="161" t="str">
        <f aca="true" t="shared" si="5" ref="AA67:AF67">IF(AA66="","",IF(AA63&gt;=AA66,"○","×"))</f>
        <v/>
      </c>
      <c r="AB67" s="161" t="str">
        <f t="shared" si="5"/>
        <v/>
      </c>
      <c r="AC67" s="161" t="str">
        <f t="shared" si="5"/>
        <v/>
      </c>
      <c r="AD67" s="161" t="str">
        <f t="shared" si="5"/>
        <v/>
      </c>
      <c r="AE67" s="161" t="str">
        <f t="shared" si="5"/>
        <v/>
      </c>
      <c r="AF67" s="162" t="str">
        <f t="shared" si="5"/>
        <v/>
      </c>
      <c r="AG67" s="160" t="str">
        <f>IF(AG66="","",IF(AG63&gt;=AG66,"○","×"))</f>
        <v/>
      </c>
      <c r="AH67" s="161" t="str">
        <f aca="true" t="shared" si="6" ref="AH67:AM67">IF(AH66="","",IF(AH63&gt;=AH66,"○","×"))</f>
        <v/>
      </c>
      <c r="AI67" s="161" t="str">
        <f t="shared" si="6"/>
        <v/>
      </c>
      <c r="AJ67" s="161" t="str">
        <f t="shared" si="6"/>
        <v/>
      </c>
      <c r="AK67" s="161" t="str">
        <f t="shared" si="6"/>
        <v/>
      </c>
      <c r="AL67" s="161" t="str">
        <f t="shared" si="6"/>
        <v/>
      </c>
      <c r="AM67" s="162" t="str">
        <f t="shared" si="6"/>
        <v/>
      </c>
      <c r="AN67" s="160" t="str">
        <f>IF(AN66="","",IF(AN63&gt;=AN66,"○","×"))</f>
        <v/>
      </c>
      <c r="AO67" s="161" t="str">
        <f aca="true" t="shared" si="7" ref="AO67:AT67">IF(AO66="","",IF(AO63&gt;=AO66,"○","×"))</f>
        <v/>
      </c>
      <c r="AP67" s="161" t="str">
        <f t="shared" si="7"/>
        <v/>
      </c>
      <c r="AQ67" s="161" t="str">
        <f t="shared" si="7"/>
        <v/>
      </c>
      <c r="AR67" s="161" t="str">
        <f t="shared" si="7"/>
        <v/>
      </c>
      <c r="AS67" s="161" t="str">
        <f t="shared" si="7"/>
        <v/>
      </c>
      <c r="AT67" s="162" t="str">
        <f t="shared" si="7"/>
        <v/>
      </c>
      <c r="AU67" s="160" t="str">
        <f>IF(AU66="","",IF(AU63&gt;=AU66,"○","×"))</f>
        <v/>
      </c>
      <c r="AV67" s="161" t="str">
        <f aca="true" t="shared" si="8" ref="AV67:AW67">IF(AV66="","",IF(AV63&gt;=AV66,"○","×"))</f>
        <v/>
      </c>
      <c r="AW67" s="162" t="str">
        <f t="shared" si="8"/>
        <v/>
      </c>
      <c r="AX67" s="251"/>
      <c r="AY67" s="252"/>
      <c r="AZ67" s="252"/>
      <c r="BA67" s="253"/>
      <c r="BB67" s="208"/>
      <c r="BC67" s="209"/>
      <c r="BD67" s="209"/>
      <c r="BE67" s="209"/>
      <c r="BF67" s="210"/>
    </row>
    <row r="68" spans="2:58" ht="18.75" customHeight="1">
      <c r="B68" s="214" t="s">
        <v>155</v>
      </c>
      <c r="C68" s="215"/>
      <c r="D68" s="215"/>
      <c r="E68" s="215"/>
      <c r="F68" s="215"/>
      <c r="G68" s="215"/>
      <c r="H68" s="215"/>
      <c r="I68" s="215"/>
      <c r="J68" s="215"/>
      <c r="K68" s="216"/>
      <c r="L68" s="223" t="s">
        <v>74</v>
      </c>
      <c r="M68" s="223"/>
      <c r="N68" s="223"/>
      <c r="O68" s="223"/>
      <c r="P68" s="223"/>
      <c r="Q68" s="223"/>
      <c r="R68" s="224"/>
      <c r="S68" s="166" t="str">
        <f>IF($L68="","",IF(COUNTIFS($F$22:$F$60,$L68,S$22:S$60,"&gt;0")=0,"",COUNTIFS($F$22:$F$60,$L68,S$22:S$60,"&gt;0")))</f>
        <v/>
      </c>
      <c r="T68" s="167" t="str">
        <f aca="true" t="shared" si="9" ref="T68:AW72">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1"/>
      <c r="AY68" s="252"/>
      <c r="AZ68" s="252"/>
      <c r="BA68" s="253"/>
      <c r="BB68" s="208"/>
      <c r="BC68" s="209"/>
      <c r="BD68" s="209"/>
      <c r="BE68" s="209"/>
      <c r="BF68" s="210"/>
    </row>
    <row r="69" spans="2:58" ht="18.75" customHeight="1">
      <c r="B69" s="217"/>
      <c r="C69" s="218"/>
      <c r="D69" s="218"/>
      <c r="E69" s="218"/>
      <c r="F69" s="218"/>
      <c r="G69" s="218"/>
      <c r="H69" s="218"/>
      <c r="I69" s="218"/>
      <c r="J69" s="218"/>
      <c r="K69" s="219"/>
      <c r="L69" s="225" t="s">
        <v>75</v>
      </c>
      <c r="M69" s="225"/>
      <c r="N69" s="225"/>
      <c r="O69" s="225"/>
      <c r="P69" s="225"/>
      <c r="Q69" s="225"/>
      <c r="R69" s="226"/>
      <c r="S69" s="169" t="str">
        <f aca="true" t="shared" si="10" ref="S69:AH72">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1"/>
      <c r="AY69" s="252"/>
      <c r="AZ69" s="252"/>
      <c r="BA69" s="253"/>
      <c r="BB69" s="208"/>
      <c r="BC69" s="209"/>
      <c r="BD69" s="209"/>
      <c r="BE69" s="209"/>
      <c r="BF69" s="210"/>
    </row>
    <row r="70" spans="2:58" ht="18.75" customHeight="1">
      <c r="B70" s="217"/>
      <c r="C70" s="218"/>
      <c r="D70" s="218"/>
      <c r="E70" s="218"/>
      <c r="F70" s="218"/>
      <c r="G70" s="218"/>
      <c r="H70" s="218"/>
      <c r="I70" s="218"/>
      <c r="J70" s="218"/>
      <c r="K70" s="219"/>
      <c r="L70" s="225" t="s">
        <v>76</v>
      </c>
      <c r="M70" s="225"/>
      <c r="N70" s="225"/>
      <c r="O70" s="225"/>
      <c r="P70" s="225"/>
      <c r="Q70" s="225"/>
      <c r="R70" s="226"/>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1"/>
      <c r="AY70" s="252"/>
      <c r="AZ70" s="252"/>
      <c r="BA70" s="253"/>
      <c r="BB70" s="208"/>
      <c r="BC70" s="209"/>
      <c r="BD70" s="209"/>
      <c r="BE70" s="209"/>
      <c r="BF70" s="210"/>
    </row>
    <row r="71" spans="2:58" ht="18.75" customHeight="1">
      <c r="B71" s="217"/>
      <c r="C71" s="218"/>
      <c r="D71" s="218"/>
      <c r="E71" s="218"/>
      <c r="F71" s="218"/>
      <c r="G71" s="218"/>
      <c r="H71" s="218"/>
      <c r="I71" s="218"/>
      <c r="J71" s="218"/>
      <c r="K71" s="219"/>
      <c r="L71" s="225" t="s">
        <v>77</v>
      </c>
      <c r="M71" s="225"/>
      <c r="N71" s="225"/>
      <c r="O71" s="225"/>
      <c r="P71" s="225"/>
      <c r="Q71" s="225"/>
      <c r="R71" s="226"/>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1"/>
      <c r="AY71" s="252"/>
      <c r="AZ71" s="252"/>
      <c r="BA71" s="253"/>
      <c r="BB71" s="208"/>
      <c r="BC71" s="209"/>
      <c r="BD71" s="209"/>
      <c r="BE71" s="209"/>
      <c r="BF71" s="210"/>
    </row>
    <row r="72" spans="2:58" ht="18.75" customHeight="1" thickBot="1">
      <c r="B72" s="220"/>
      <c r="C72" s="221"/>
      <c r="D72" s="221"/>
      <c r="E72" s="221"/>
      <c r="F72" s="221"/>
      <c r="G72" s="221"/>
      <c r="H72" s="221"/>
      <c r="I72" s="221"/>
      <c r="J72" s="221"/>
      <c r="K72" s="222"/>
      <c r="L72" s="227"/>
      <c r="M72" s="227"/>
      <c r="N72" s="227"/>
      <c r="O72" s="227"/>
      <c r="P72" s="227"/>
      <c r="Q72" s="227"/>
      <c r="R72" s="228"/>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4"/>
      <c r="AY72" s="255"/>
      <c r="AZ72" s="255"/>
      <c r="BA72" s="256"/>
      <c r="BB72" s="211"/>
      <c r="BC72" s="212"/>
      <c r="BD72" s="212"/>
      <c r="BE72" s="212"/>
      <c r="BF72" s="213"/>
    </row>
    <row r="73" spans="3:32" ht="13.5" customHeight="1">
      <c r="C73" s="29"/>
      <c r="D73" s="29"/>
      <c r="E73" s="29"/>
      <c r="F73" s="29"/>
      <c r="G73" s="79"/>
      <c r="H73" s="80"/>
      <c r="AF73" s="9"/>
    </row>
    <row r="74" spans="1:53" ht="11.45" customHeight="1">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43" ht="20.25" customHeight="1">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43" ht="20.25" customHeight="1">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43" ht="20.25" customHeight="1">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43" ht="20.25" customHeight="1">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43" ht="20.25" customHeight="1">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c r="C81" s="9"/>
      <c r="D81" s="9"/>
      <c r="E81" s="9"/>
      <c r="F81" s="9"/>
      <c r="G81" s="9"/>
    </row>
  </sheetData>
  <sheetProtection sheet="1"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dataValidations count="10">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errorStyle="warning" type="list" allowBlank="1" showInputMessage="1" showErrorMessage="1" error="リストにない場合のみ、入力してください。" sqref="H25:K60">
      <formula1>INDIRECT(C26)</formula1>
    </dataValidation>
    <dataValidation errorStyle="warning" type="list" allowBlank="1" showInputMessage="1" showErrorMessage="1" error="リストにない場合のみ、入力してください。" sqref="H22:K24">
      <formula1>INDIRECT(C23)</formula1>
    </dataValidation>
    <dataValidation type="list" allowBlank="1" showInputMessage="1" showErrorMessage="1" sqref="AP1:BE1">
      <formula1>プルダウン・リスト!$C$4:$C$8</formula1>
    </dataValidation>
    <dataValidation type="list" allowBlank="1" showInputMessage="1" showErrorMessage="1" sqref="S22:AW22 S25:AW25 S28:AW28 S31:AW31 S34:AW34 S37:AW37 S40:AW40 S43:AW43 S46:AW46 S49:AW49 S52:AW52 S55:AW55 S58:AW58">
      <formula1>'シフト記号表（勤務時間帯)'!$C$5:$C$36</formula1>
    </dataValidation>
  </dataValidations>
  <printOptions horizontalCentered="1" verticalCentered="1"/>
  <pageMargins left="0.15748031496062992" right="0.15748031496062992" top="0.31496062992125984" bottom="0.15748031496062992" header="0.31496062992125984" footer="0.31496062992125984"/>
  <pageSetup fitToHeight="1" fitToWidth="1" orientation="portrait" paperSize="9"/>
  <ignoredErrors>
    <ignoredError sqref="BA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mc:Choice Requires="x14">
            <control xmlns:r="http://schemas.openxmlformats.org/officeDocument/2006/relationships"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topLeftCell="A1">
      <selection activeCell="B12" sqref="B12"/>
    </sheetView>
  </sheetViews>
  <sheetFormatPr defaultColWidth="9.140625" defaultRowHeight="15"/>
  <cols>
    <col min="1" max="1" width="1.57421875" style="46" customWidth="1"/>
    <col min="2" max="2" width="15.140625" style="45" bestFit="1" customWidth="1"/>
    <col min="3" max="3" width="10.57421875" style="45" customWidth="1"/>
    <col min="4" max="4" width="3.421875" style="45" bestFit="1" customWidth="1"/>
    <col min="5" max="5" width="15.57421875" style="46" customWidth="1"/>
    <col min="6" max="6" width="3.421875" style="46" bestFit="1" customWidth="1"/>
    <col min="7" max="7" width="15.57421875" style="46" customWidth="1"/>
    <col min="8" max="8" width="3.421875" style="46" bestFit="1" customWidth="1"/>
    <col min="9" max="9" width="15.57421875" style="45" customWidth="1"/>
    <col min="10" max="10" width="3.421875" style="46" bestFit="1" customWidth="1"/>
    <col min="11" max="11" width="15.57421875" style="46" customWidth="1"/>
    <col min="12" max="12" width="5.00390625" style="46" customWidth="1"/>
    <col min="13" max="13" width="15.57421875" style="46" customWidth="1"/>
    <col min="14" max="14" width="3.421875" style="46" customWidth="1"/>
    <col min="15" max="15" width="15.57421875" style="46" customWidth="1"/>
    <col min="16" max="16" width="3.421875" style="46" customWidth="1"/>
    <col min="17" max="17" width="15.57421875" style="46" customWidth="1"/>
    <col min="18" max="18" width="3.421875" style="46" customWidth="1"/>
    <col min="19" max="19" width="15.57421875" style="46" customWidth="1"/>
    <col min="20" max="20" width="3.421875" style="46" customWidth="1"/>
    <col min="21" max="21" width="15.57421875" style="46" customWidth="1"/>
    <col min="22" max="16384" width="9.00390625" style="46" customWidth="1"/>
  </cols>
  <sheetData>
    <row r="1" ht="15">
      <c r="B1" s="44" t="s">
        <v>85</v>
      </c>
    </row>
    <row r="2" spans="2:9" ht="15">
      <c r="B2" s="47" t="s">
        <v>86</v>
      </c>
      <c r="E2" s="143" t="s">
        <v>221</v>
      </c>
      <c r="I2" s="144" t="s">
        <v>222</v>
      </c>
    </row>
    <row r="3" spans="2:21" ht="15">
      <c r="B3" s="47"/>
      <c r="E3" s="414" t="s">
        <v>55</v>
      </c>
      <c r="F3" s="414"/>
      <c r="G3" s="414"/>
      <c r="H3" s="414"/>
      <c r="I3" s="414"/>
      <c r="J3" s="414"/>
      <c r="K3" s="414"/>
      <c r="M3" s="414" t="s">
        <v>52</v>
      </c>
      <c r="N3" s="414"/>
      <c r="O3" s="414"/>
      <c r="Q3" s="414" t="s">
        <v>107</v>
      </c>
      <c r="R3" s="414"/>
      <c r="S3" s="414"/>
      <c r="T3" s="414"/>
      <c r="U3" s="414"/>
    </row>
    <row r="4" spans="2:21" ht="15">
      <c r="B4" s="45" t="s">
        <v>87</v>
      </c>
      <c r="C4" s="45" t="s">
        <v>7</v>
      </c>
      <c r="E4" s="45" t="s">
        <v>88</v>
      </c>
      <c r="F4" s="45"/>
      <c r="G4" s="45" t="s">
        <v>89</v>
      </c>
      <c r="I4" s="45" t="s">
        <v>90</v>
      </c>
      <c r="K4" s="45" t="s">
        <v>55</v>
      </c>
      <c r="M4" s="45" t="s">
        <v>53</v>
      </c>
      <c r="O4" s="45" t="s">
        <v>54</v>
      </c>
      <c r="Q4" s="45" t="s">
        <v>53</v>
      </c>
      <c r="S4" s="45" t="s">
        <v>54</v>
      </c>
      <c r="U4" s="45" t="s">
        <v>55</v>
      </c>
    </row>
    <row r="5" spans="2:21" ht="15">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ht="15">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ht="15">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ht="15">
      <c r="B8" s="120"/>
      <c r="C8" s="198" t="s">
        <v>34</v>
      </c>
      <c r="D8" s="120" t="s">
        <v>93</v>
      </c>
      <c r="E8" s="199">
        <v>0.5</v>
      </c>
      <c r="F8" s="120" t="s">
        <v>2</v>
      </c>
      <c r="G8" s="199">
        <v>0.75</v>
      </c>
      <c r="H8" s="202" t="s">
        <v>95</v>
      </c>
      <c r="I8" s="199">
        <v>0.041666666666666664</v>
      </c>
      <c r="J8" s="202" t="s">
        <v>21</v>
      </c>
      <c r="K8" s="142">
        <f>(G8-E8-I8)*24</f>
        <v>5</v>
      </c>
      <c r="M8" s="199">
        <v>0.395833333333333</v>
      </c>
      <c r="N8" s="45" t="s">
        <v>2</v>
      </c>
      <c r="O8" s="199">
        <v>0.6875</v>
      </c>
      <c r="Q8" s="196">
        <f>IF(E8&lt;M8,M8,E8)</f>
        <v>0.5</v>
      </c>
      <c r="R8" s="45" t="s">
        <v>2</v>
      </c>
      <c r="S8" s="196">
        <f>IF(G8&gt;O8,O8,G8)</f>
        <v>0.6875</v>
      </c>
      <c r="U8" s="197">
        <f>(S8-Q8)*24</f>
        <v>4.5</v>
      </c>
    </row>
    <row r="9" spans="2:21" ht="15">
      <c r="B9" s="120"/>
      <c r="C9" s="198" t="s">
        <v>37</v>
      </c>
      <c r="D9" s="120" t="s">
        <v>93</v>
      </c>
      <c r="E9" s="199"/>
      <c r="F9" s="120" t="s">
        <v>2</v>
      </c>
      <c r="G9" s="199"/>
      <c r="H9" s="202" t="s">
        <v>95</v>
      </c>
      <c r="I9" s="199">
        <v>0</v>
      </c>
      <c r="J9" s="202" t="s">
        <v>21</v>
      </c>
      <c r="K9" s="142">
        <f>(G9-E9-I9)*24</f>
        <v>0</v>
      </c>
      <c r="M9" s="199">
        <v>0.395833333333333</v>
      </c>
      <c r="N9" s="45" t="s">
        <v>2</v>
      </c>
      <c r="O9" s="199">
        <v>0.6875</v>
      </c>
      <c r="Q9" s="196">
        <f aca="true" t="shared" si="0" ref="Q9:Q21">IF(E9&lt;M9,M9,E9)</f>
        <v>0.395833333333333</v>
      </c>
      <c r="R9" s="45" t="s">
        <v>2</v>
      </c>
      <c r="S9" s="196">
        <f aca="true" t="shared" si="1" ref="S9:S21">IF(G9&gt;O9,O9,G9)</f>
        <v>0</v>
      </c>
      <c r="U9" s="197">
        <f aca="true" t="shared" si="2" ref="U9:U21">(S9-Q9)*24</f>
        <v>-9.499999999999991</v>
      </c>
    </row>
    <row r="10" spans="2:21" ht="15">
      <c r="B10" s="120"/>
      <c r="C10" s="198" t="s">
        <v>35</v>
      </c>
      <c r="D10" s="120" t="s">
        <v>93</v>
      </c>
      <c r="E10" s="199"/>
      <c r="F10" s="120" t="s">
        <v>2</v>
      </c>
      <c r="G10" s="199"/>
      <c r="H10" s="202" t="s">
        <v>95</v>
      </c>
      <c r="I10" s="199">
        <v>0</v>
      </c>
      <c r="J10" s="202" t="s">
        <v>21</v>
      </c>
      <c r="K10" s="142">
        <f aca="true" t="shared" si="3" ref="K10:K21">(G10-E10-I10)*24</f>
        <v>0</v>
      </c>
      <c r="M10" s="199">
        <v>0.395833333333333</v>
      </c>
      <c r="N10" s="45" t="s">
        <v>2</v>
      </c>
      <c r="O10" s="199">
        <v>0.6875</v>
      </c>
      <c r="Q10" s="196">
        <f t="shared" si="0"/>
        <v>0.395833333333333</v>
      </c>
      <c r="R10" s="45" t="s">
        <v>2</v>
      </c>
      <c r="S10" s="196">
        <f t="shared" si="1"/>
        <v>0</v>
      </c>
      <c r="U10" s="197">
        <f t="shared" si="2"/>
        <v>-9.499999999999991</v>
      </c>
    </row>
    <row r="11" spans="2:21" ht="15">
      <c r="B11" s="120"/>
      <c r="C11" s="198" t="s">
        <v>42</v>
      </c>
      <c r="D11" s="120" t="s">
        <v>93</v>
      </c>
      <c r="E11" s="199"/>
      <c r="F11" s="120" t="s">
        <v>2</v>
      </c>
      <c r="G11" s="199"/>
      <c r="H11" s="202" t="s">
        <v>95</v>
      </c>
      <c r="I11" s="199">
        <v>0</v>
      </c>
      <c r="J11" s="202" t="s">
        <v>21</v>
      </c>
      <c r="K11" s="142">
        <f t="shared" si="3"/>
        <v>0</v>
      </c>
      <c r="M11" s="199">
        <v>0.395833333333333</v>
      </c>
      <c r="N11" s="45" t="s">
        <v>2</v>
      </c>
      <c r="O11" s="199">
        <v>0.6875</v>
      </c>
      <c r="Q11" s="196">
        <f t="shared" si="0"/>
        <v>0.395833333333333</v>
      </c>
      <c r="R11" s="45" t="s">
        <v>2</v>
      </c>
      <c r="S11" s="196">
        <f t="shared" si="1"/>
        <v>0</v>
      </c>
      <c r="U11" s="197">
        <f t="shared" si="2"/>
        <v>-9.499999999999991</v>
      </c>
    </row>
    <row r="12" spans="2:21" ht="15">
      <c r="B12" s="120"/>
      <c r="C12" s="198" t="s">
        <v>38</v>
      </c>
      <c r="D12" s="120" t="s">
        <v>93</v>
      </c>
      <c r="E12" s="199"/>
      <c r="F12" s="120" t="s">
        <v>2</v>
      </c>
      <c r="G12" s="199"/>
      <c r="H12" s="202" t="s">
        <v>95</v>
      </c>
      <c r="I12" s="199">
        <v>0</v>
      </c>
      <c r="J12" s="202" t="s">
        <v>21</v>
      </c>
      <c r="K12" s="142">
        <f t="shared" si="3"/>
        <v>0</v>
      </c>
      <c r="M12" s="199">
        <v>0.395833333333333</v>
      </c>
      <c r="N12" s="45" t="s">
        <v>2</v>
      </c>
      <c r="O12" s="199">
        <v>0.6875</v>
      </c>
      <c r="Q12" s="196">
        <f t="shared" si="0"/>
        <v>0.395833333333333</v>
      </c>
      <c r="R12" s="45" t="s">
        <v>2</v>
      </c>
      <c r="S12" s="196">
        <f t="shared" si="1"/>
        <v>0</v>
      </c>
      <c r="U12" s="197">
        <f t="shared" si="2"/>
        <v>-9.499999999999991</v>
      </c>
    </row>
    <row r="13" spans="2:21" ht="15">
      <c r="B13" s="120"/>
      <c r="C13" s="198" t="s">
        <v>39</v>
      </c>
      <c r="D13" s="120" t="s">
        <v>93</v>
      </c>
      <c r="E13" s="199"/>
      <c r="F13" s="120" t="s">
        <v>2</v>
      </c>
      <c r="G13" s="199"/>
      <c r="H13" s="202" t="s">
        <v>95</v>
      </c>
      <c r="I13" s="199">
        <v>0</v>
      </c>
      <c r="J13" s="202" t="s">
        <v>21</v>
      </c>
      <c r="K13" s="142">
        <f t="shared" si="3"/>
        <v>0</v>
      </c>
      <c r="M13" s="199">
        <v>0.395833333333333</v>
      </c>
      <c r="N13" s="45" t="s">
        <v>2</v>
      </c>
      <c r="O13" s="199">
        <v>0.6875</v>
      </c>
      <c r="Q13" s="196">
        <f t="shared" si="0"/>
        <v>0.395833333333333</v>
      </c>
      <c r="R13" s="45" t="s">
        <v>2</v>
      </c>
      <c r="S13" s="196">
        <f t="shared" si="1"/>
        <v>0</v>
      </c>
      <c r="U13" s="197">
        <f t="shared" si="2"/>
        <v>-9.499999999999991</v>
      </c>
    </row>
    <row r="14" spans="2:21" ht="15">
      <c r="B14" s="120"/>
      <c r="C14" s="198" t="s">
        <v>43</v>
      </c>
      <c r="D14" s="120" t="s">
        <v>93</v>
      </c>
      <c r="E14" s="199"/>
      <c r="F14" s="120" t="s">
        <v>2</v>
      </c>
      <c r="G14" s="199"/>
      <c r="H14" s="202" t="s">
        <v>95</v>
      </c>
      <c r="I14" s="199">
        <v>0</v>
      </c>
      <c r="J14" s="202" t="s">
        <v>21</v>
      </c>
      <c r="K14" s="142">
        <f t="shared" si="3"/>
        <v>0</v>
      </c>
      <c r="M14" s="199">
        <v>0.395833333333333</v>
      </c>
      <c r="N14" s="45" t="s">
        <v>2</v>
      </c>
      <c r="O14" s="199">
        <v>0.6875</v>
      </c>
      <c r="Q14" s="196">
        <f t="shared" si="0"/>
        <v>0.395833333333333</v>
      </c>
      <c r="R14" s="45" t="s">
        <v>2</v>
      </c>
      <c r="S14" s="196">
        <f>IF(G14&gt;O14,O14,G14)</f>
        <v>0</v>
      </c>
      <c r="U14" s="197">
        <f t="shared" si="2"/>
        <v>-9.499999999999991</v>
      </c>
    </row>
    <row r="15" spans="2:21" ht="15">
      <c r="B15" s="120"/>
      <c r="C15" s="198" t="s">
        <v>36</v>
      </c>
      <c r="D15" s="120" t="s">
        <v>93</v>
      </c>
      <c r="E15" s="199"/>
      <c r="F15" s="120" t="s">
        <v>2</v>
      </c>
      <c r="G15" s="199"/>
      <c r="H15" s="202" t="s">
        <v>95</v>
      </c>
      <c r="I15" s="199">
        <v>0</v>
      </c>
      <c r="J15" s="202" t="s">
        <v>21</v>
      </c>
      <c r="K15" s="142">
        <f t="shared" si="3"/>
        <v>0</v>
      </c>
      <c r="M15" s="199">
        <v>0.395833333333333</v>
      </c>
      <c r="N15" s="45" t="s">
        <v>2</v>
      </c>
      <c r="O15" s="199">
        <v>0.6875</v>
      </c>
      <c r="Q15" s="196">
        <f t="shared" si="0"/>
        <v>0.395833333333333</v>
      </c>
      <c r="R15" s="45" t="s">
        <v>2</v>
      </c>
      <c r="S15" s="196">
        <f t="shared" si="1"/>
        <v>0</v>
      </c>
      <c r="U15" s="197">
        <f t="shared" si="2"/>
        <v>-9.499999999999991</v>
      </c>
    </row>
    <row r="16" spans="2:21" ht="15">
      <c r="B16" s="120"/>
      <c r="C16" s="198" t="s">
        <v>44</v>
      </c>
      <c r="D16" s="120" t="s">
        <v>93</v>
      </c>
      <c r="E16" s="199"/>
      <c r="F16" s="120" t="s">
        <v>2</v>
      </c>
      <c r="G16" s="199"/>
      <c r="H16" s="202" t="s">
        <v>95</v>
      </c>
      <c r="I16" s="199">
        <v>0</v>
      </c>
      <c r="J16" s="202" t="s">
        <v>21</v>
      </c>
      <c r="K16" s="142">
        <f t="shared" si="3"/>
        <v>0</v>
      </c>
      <c r="M16" s="199">
        <v>0.395833333333333</v>
      </c>
      <c r="N16" s="45" t="s">
        <v>2</v>
      </c>
      <c r="O16" s="199">
        <v>0.6875</v>
      </c>
      <c r="Q16" s="196">
        <f t="shared" si="0"/>
        <v>0.395833333333333</v>
      </c>
      <c r="R16" s="45" t="s">
        <v>2</v>
      </c>
      <c r="S16" s="196">
        <f t="shared" si="1"/>
        <v>0</v>
      </c>
      <c r="U16" s="197">
        <f t="shared" si="2"/>
        <v>-9.499999999999991</v>
      </c>
    </row>
    <row r="17" spans="2:21" ht="15">
      <c r="B17" s="120"/>
      <c r="C17" s="198" t="s">
        <v>45</v>
      </c>
      <c r="D17" s="120" t="s">
        <v>93</v>
      </c>
      <c r="E17" s="199"/>
      <c r="F17" s="120" t="s">
        <v>2</v>
      </c>
      <c r="G17" s="199"/>
      <c r="H17" s="202" t="s">
        <v>95</v>
      </c>
      <c r="I17" s="199">
        <v>0</v>
      </c>
      <c r="J17" s="202" t="s">
        <v>21</v>
      </c>
      <c r="K17" s="142">
        <f t="shared" si="3"/>
        <v>0</v>
      </c>
      <c r="M17" s="199">
        <v>0.395833333333333</v>
      </c>
      <c r="N17" s="45" t="s">
        <v>2</v>
      </c>
      <c r="O17" s="199">
        <v>0.6875</v>
      </c>
      <c r="Q17" s="196">
        <f t="shared" si="0"/>
        <v>0.395833333333333</v>
      </c>
      <c r="R17" s="45" t="s">
        <v>2</v>
      </c>
      <c r="S17" s="196">
        <f t="shared" si="1"/>
        <v>0</v>
      </c>
      <c r="U17" s="197">
        <f t="shared" si="2"/>
        <v>-9.499999999999991</v>
      </c>
    </row>
    <row r="18" spans="2:21" ht="15">
      <c r="B18" s="120"/>
      <c r="C18" s="198" t="s">
        <v>46</v>
      </c>
      <c r="D18" s="120" t="s">
        <v>93</v>
      </c>
      <c r="E18" s="199"/>
      <c r="F18" s="120" t="s">
        <v>2</v>
      </c>
      <c r="G18" s="199"/>
      <c r="H18" s="202" t="s">
        <v>95</v>
      </c>
      <c r="I18" s="199">
        <v>0</v>
      </c>
      <c r="J18" s="202" t="s">
        <v>21</v>
      </c>
      <c r="K18" s="142">
        <f t="shared" si="3"/>
        <v>0</v>
      </c>
      <c r="M18" s="199">
        <v>0.395833333333333</v>
      </c>
      <c r="N18" s="45" t="s">
        <v>2</v>
      </c>
      <c r="O18" s="199">
        <v>0.6875</v>
      </c>
      <c r="Q18" s="196">
        <f t="shared" si="0"/>
        <v>0.395833333333333</v>
      </c>
      <c r="R18" s="45" t="s">
        <v>2</v>
      </c>
      <c r="S18" s="196">
        <f t="shared" si="1"/>
        <v>0</v>
      </c>
      <c r="U18" s="197">
        <f t="shared" si="2"/>
        <v>-9.499999999999991</v>
      </c>
    </row>
    <row r="19" spans="2:21" ht="15">
      <c r="B19" s="120"/>
      <c r="C19" s="198" t="s">
        <v>47</v>
      </c>
      <c r="D19" s="120" t="s">
        <v>93</v>
      </c>
      <c r="E19" s="199"/>
      <c r="F19" s="120" t="s">
        <v>2</v>
      </c>
      <c r="G19" s="199"/>
      <c r="H19" s="202" t="s">
        <v>95</v>
      </c>
      <c r="I19" s="199">
        <v>0</v>
      </c>
      <c r="J19" s="202" t="s">
        <v>21</v>
      </c>
      <c r="K19" s="194">
        <f t="shared" si="3"/>
        <v>0</v>
      </c>
      <c r="M19" s="199">
        <v>0.395833333333333</v>
      </c>
      <c r="N19" s="45" t="s">
        <v>2</v>
      </c>
      <c r="O19" s="199">
        <v>0.6875</v>
      </c>
      <c r="Q19" s="196">
        <f t="shared" si="0"/>
        <v>0.395833333333333</v>
      </c>
      <c r="R19" s="45" t="s">
        <v>2</v>
      </c>
      <c r="S19" s="196">
        <f t="shared" si="1"/>
        <v>0</v>
      </c>
      <c r="U19" s="197">
        <f t="shared" si="2"/>
        <v>-9.499999999999991</v>
      </c>
    </row>
    <row r="20" spans="2:21" ht="15">
      <c r="B20" s="120"/>
      <c r="C20" s="198" t="s">
        <v>48</v>
      </c>
      <c r="D20" s="120" t="s">
        <v>93</v>
      </c>
      <c r="E20" s="199"/>
      <c r="F20" s="120" t="s">
        <v>2</v>
      </c>
      <c r="G20" s="199"/>
      <c r="H20" s="202" t="s">
        <v>95</v>
      </c>
      <c r="I20" s="199">
        <v>0</v>
      </c>
      <c r="J20" s="202" t="s">
        <v>21</v>
      </c>
      <c r="K20" s="142">
        <f t="shared" si="3"/>
        <v>0</v>
      </c>
      <c r="M20" s="199">
        <v>0.395833333333333</v>
      </c>
      <c r="N20" s="45" t="s">
        <v>2</v>
      </c>
      <c r="O20" s="199">
        <v>0.6875</v>
      </c>
      <c r="Q20" s="196">
        <f t="shared" si="0"/>
        <v>0.395833333333333</v>
      </c>
      <c r="R20" s="45" t="s">
        <v>2</v>
      </c>
      <c r="S20" s="196">
        <f t="shared" si="1"/>
        <v>0</v>
      </c>
      <c r="U20" s="197">
        <f t="shared" si="2"/>
        <v>-9.499999999999991</v>
      </c>
    </row>
    <row r="21" spans="2:21" ht="15">
      <c r="B21" s="120"/>
      <c r="C21" s="198" t="s">
        <v>49</v>
      </c>
      <c r="D21" s="120" t="s">
        <v>93</v>
      </c>
      <c r="E21" s="199"/>
      <c r="F21" s="120" t="s">
        <v>2</v>
      </c>
      <c r="G21" s="199"/>
      <c r="H21" s="202" t="s">
        <v>95</v>
      </c>
      <c r="I21" s="199">
        <v>0</v>
      </c>
      <c r="J21" s="202" t="s">
        <v>21</v>
      </c>
      <c r="K21" s="142">
        <f t="shared" si="3"/>
        <v>0</v>
      </c>
      <c r="M21" s="199">
        <v>0.395833333333333</v>
      </c>
      <c r="N21" s="45" t="s">
        <v>2</v>
      </c>
      <c r="O21" s="199">
        <v>0.6875</v>
      </c>
      <c r="Q21" s="196">
        <f t="shared" si="0"/>
        <v>0.395833333333333</v>
      </c>
      <c r="R21" s="45" t="s">
        <v>2</v>
      </c>
      <c r="S21" s="196">
        <f t="shared" si="1"/>
        <v>0</v>
      </c>
      <c r="U21" s="197">
        <f t="shared" si="2"/>
        <v>-9.499999999999991</v>
      </c>
    </row>
    <row r="22" spans="2:21" ht="15">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ht="15">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ht="15">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ht="15">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ht="15">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ht="15">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ht="15">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ht="15">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ht="15">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ht="15">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ht="15">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1" ht="15">
      <c r="B33" s="120"/>
      <c r="C33" s="198" t="s">
        <v>70</v>
      </c>
      <c r="D33" s="120" t="s">
        <v>93</v>
      </c>
      <c r="E33" s="199"/>
      <c r="F33" s="120" t="s">
        <v>2</v>
      </c>
      <c r="G33" s="199"/>
      <c r="H33" s="202" t="s">
        <v>95</v>
      </c>
      <c r="I33" s="199"/>
      <c r="J33" s="202" t="s">
        <v>21</v>
      </c>
      <c r="K33" s="142">
        <f aca="true" t="shared" si="4" ref="K33:K36">(G33-E33-I33)*24</f>
        <v>0</v>
      </c>
      <c r="M33" s="198"/>
      <c r="N33" s="45" t="s">
        <v>2</v>
      </c>
      <c r="O33" s="198"/>
      <c r="Q33" s="196">
        <f aca="true" t="shared" si="5" ref="Q33:Q36">IF(E33&lt;M33,M33,E33)</f>
        <v>0</v>
      </c>
      <c r="R33" s="45" t="s">
        <v>2</v>
      </c>
      <c r="S33" s="196">
        <f aca="true" t="shared" si="6" ref="S33:S36">IF(G33&gt;O33,O33,G33)</f>
        <v>0</v>
      </c>
      <c r="U33" s="197">
        <f aca="true" t="shared" si="7" ref="U33:U36">(S33-Q33)*24</f>
        <v>0</v>
      </c>
    </row>
    <row r="34" spans="2:23" ht="15">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ht="15">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1" ht="15">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rintOptions/>
  <pageMargins left="0.15748031496062992" right="0.15748031496062992" top="0.7480314960629921" bottom="0.5511811023622047" header="0.31496062992125984" footer="0.31496062992125984"/>
  <pageSetup fitToHeight="1" fitToWidth="1"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mc:Choice Requires="x14">
            <control xmlns:r="http://schemas.openxmlformats.org/officeDocument/2006/relationships"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topLeftCell="A1">
      <selection activeCell="D77" sqref="D77"/>
    </sheetView>
  </sheetViews>
  <sheetFormatPr defaultColWidth="9.140625" defaultRowHeight="15"/>
  <cols>
    <col min="1" max="1" width="1.8515625" style="46" customWidth="1"/>
    <col min="2" max="3" width="9.00390625" style="46" customWidth="1"/>
    <col min="4" max="4" width="45.57421875" style="46" customWidth="1"/>
    <col min="5" max="16384" width="9.00390625" style="46" customWidth="1"/>
  </cols>
  <sheetData>
    <row r="1" spans="2:6" ht="15">
      <c r="B1" s="46" t="s">
        <v>157</v>
      </c>
      <c r="D1" s="121"/>
      <c r="E1" s="121"/>
      <c r="F1" s="121"/>
    </row>
    <row r="2" spans="2:6" s="93" customFormat="1" ht="20.25" customHeight="1">
      <c r="B2" s="123" t="s">
        <v>158</v>
      </c>
      <c r="C2" s="123"/>
      <c r="D2" s="121"/>
      <c r="E2" s="121"/>
      <c r="F2" s="121"/>
    </row>
    <row r="3" spans="2:6" s="93" customFormat="1" ht="20.25" customHeight="1">
      <c r="B3" s="123"/>
      <c r="C3" s="123"/>
      <c r="D3" s="121"/>
      <c r="E3" s="121"/>
      <c r="F3" s="121"/>
    </row>
    <row r="4" spans="2:11" s="127" customFormat="1" ht="20.25" customHeight="1">
      <c r="B4" s="200"/>
      <c r="C4" s="121" t="s">
        <v>228</v>
      </c>
      <c r="D4" s="121"/>
      <c r="F4" s="429" t="s">
        <v>229</v>
      </c>
      <c r="G4" s="429"/>
      <c r="H4" s="429"/>
      <c r="I4" s="429"/>
      <c r="J4" s="429"/>
      <c r="K4" s="429"/>
    </row>
    <row r="5" spans="2:11" s="127" customFormat="1" ht="20.25" customHeight="1">
      <c r="B5" s="201"/>
      <c r="C5" s="121" t="s">
        <v>230</v>
      </c>
      <c r="D5" s="121"/>
      <c r="F5" s="429"/>
      <c r="G5" s="429"/>
      <c r="H5" s="429"/>
      <c r="I5" s="429"/>
      <c r="J5" s="429"/>
      <c r="K5" s="429"/>
    </row>
    <row r="6" spans="2:6" s="93" customFormat="1" ht="20.25" customHeight="1">
      <c r="B6" s="122" t="s">
        <v>218</v>
      </c>
      <c r="C6" s="121"/>
      <c r="D6" s="121"/>
      <c r="E6" s="135"/>
      <c r="F6" s="136"/>
    </row>
    <row r="7" spans="2:6" s="93" customFormat="1" ht="20.25" customHeight="1">
      <c r="B7" s="123"/>
      <c r="C7" s="123"/>
      <c r="D7" s="121"/>
      <c r="E7" s="135"/>
      <c r="F7" s="136"/>
    </row>
    <row r="8" spans="2:6" s="93" customFormat="1" ht="20.25" customHeight="1">
      <c r="B8" s="121" t="s">
        <v>159</v>
      </c>
      <c r="C8" s="123"/>
      <c r="D8" s="121"/>
      <c r="E8" s="135"/>
      <c r="F8" s="136"/>
    </row>
    <row r="9" spans="2:6" s="93" customFormat="1" ht="20.25" customHeight="1">
      <c r="B9" s="123"/>
      <c r="C9" s="123"/>
      <c r="D9" s="121"/>
      <c r="E9" s="121"/>
      <c r="F9" s="121"/>
    </row>
    <row r="10" spans="2:6" s="93" customFormat="1" ht="20.25" customHeight="1">
      <c r="B10" s="121" t="s">
        <v>160</v>
      </c>
      <c r="C10" s="123"/>
      <c r="D10" s="121"/>
      <c r="E10" s="121"/>
      <c r="F10" s="121"/>
    </row>
    <row r="11" spans="2:6" s="93" customFormat="1" ht="20.25" customHeight="1">
      <c r="B11" s="121" t="s">
        <v>161</v>
      </c>
      <c r="C11" s="123"/>
      <c r="D11" s="121"/>
      <c r="E11" s="121"/>
      <c r="F11" s="121"/>
    </row>
    <row r="12" spans="2:4" s="93" customFormat="1" ht="20.25" customHeight="1">
      <c r="B12" s="121" t="s">
        <v>163</v>
      </c>
      <c r="C12" s="123"/>
      <c r="D12" s="121"/>
    </row>
    <row r="13" spans="2:4" s="93" customFormat="1" ht="20.25" customHeight="1">
      <c r="B13" s="121"/>
      <c r="C13" s="123"/>
      <c r="D13" s="121"/>
    </row>
    <row r="14" spans="2:4" s="93" customFormat="1" ht="20.25" customHeight="1">
      <c r="B14" s="121" t="s">
        <v>164</v>
      </c>
      <c r="C14" s="123"/>
      <c r="D14" s="121"/>
    </row>
    <row r="15" spans="2:4" s="93" customFormat="1" ht="20.25" customHeight="1">
      <c r="B15" s="121"/>
      <c r="C15" s="123"/>
      <c r="D15" s="121"/>
    </row>
    <row r="16" spans="2:4" s="93" customFormat="1" ht="20.25" customHeight="1">
      <c r="B16" s="121" t="s">
        <v>162</v>
      </c>
      <c r="C16" s="123"/>
      <c r="D16" s="121"/>
    </row>
    <row r="17" spans="2:4" s="93" customFormat="1" ht="20.25" customHeight="1">
      <c r="B17" s="123"/>
      <c r="C17" s="123"/>
      <c r="D17" s="121"/>
    </row>
    <row r="18" spans="2:4" s="93" customFormat="1" ht="20.25" customHeight="1">
      <c r="B18" s="121" t="s">
        <v>165</v>
      </c>
      <c r="C18" s="123"/>
      <c r="D18" s="121"/>
    </row>
    <row r="19" spans="2:4" s="93" customFormat="1" ht="20.25" customHeight="1">
      <c r="B19" s="123"/>
      <c r="C19" s="123"/>
      <c r="D19" s="121"/>
    </row>
    <row r="20" spans="2:4" s="93" customFormat="1" ht="20.25" customHeight="1">
      <c r="B20" s="121" t="s">
        <v>166</v>
      </c>
      <c r="C20" s="123"/>
      <c r="D20" s="121"/>
    </row>
    <row r="21" spans="2:4" s="93" customFormat="1" ht="20.25" customHeight="1">
      <c r="B21" s="123"/>
      <c r="C21" s="123"/>
      <c r="D21" s="121"/>
    </row>
    <row r="22" spans="2:4" s="93" customFormat="1" ht="20.25" customHeight="1">
      <c r="B22" s="121" t="s">
        <v>167</v>
      </c>
      <c r="C22" s="123"/>
      <c r="D22" s="121"/>
    </row>
    <row r="23" spans="2:4" s="93" customFormat="1" ht="20.25" customHeight="1">
      <c r="B23" s="123"/>
      <c r="C23" s="123"/>
      <c r="D23" s="121"/>
    </row>
    <row r="24" spans="2:4" s="93" customFormat="1" ht="17.25" customHeight="1">
      <c r="B24" s="121" t="s">
        <v>176</v>
      </c>
      <c r="C24" s="121"/>
      <c r="D24" s="121"/>
    </row>
    <row r="25" spans="2:4" s="93" customFormat="1" ht="17.25" customHeight="1">
      <c r="B25" s="121" t="s">
        <v>168</v>
      </c>
      <c r="C25" s="121"/>
      <c r="D25" s="121"/>
    </row>
    <row r="26" spans="2:4" s="93" customFormat="1" ht="17.25" customHeight="1">
      <c r="B26" s="121"/>
      <c r="C26" s="121"/>
      <c r="D26" s="121"/>
    </row>
    <row r="27" spans="2:4" s="93" customFormat="1" ht="17.25" customHeight="1">
      <c r="B27" s="121"/>
      <c r="C27" s="77" t="s">
        <v>124</v>
      </c>
      <c r="D27" s="77" t="s">
        <v>3</v>
      </c>
    </row>
    <row r="28" spans="2:4" s="93" customFormat="1" ht="17.25" customHeight="1">
      <c r="B28" s="121"/>
      <c r="C28" s="77">
        <v>1</v>
      </c>
      <c r="D28" s="124" t="s">
        <v>4</v>
      </c>
    </row>
    <row r="29" spans="2:4" s="93" customFormat="1" ht="17.25" customHeight="1">
      <c r="B29" s="121"/>
      <c r="C29" s="77">
        <v>2</v>
      </c>
      <c r="D29" s="124" t="s">
        <v>74</v>
      </c>
    </row>
    <row r="30" spans="2:4" s="93" customFormat="1" ht="17.25" customHeight="1">
      <c r="B30" s="121"/>
      <c r="C30" s="77">
        <v>3</v>
      </c>
      <c r="D30" s="124" t="s">
        <v>5</v>
      </c>
    </row>
    <row r="31" spans="2:4" s="93" customFormat="1" ht="17.25" customHeight="1">
      <c r="B31" s="121"/>
      <c r="C31" s="77">
        <v>4</v>
      </c>
      <c r="D31" s="124" t="s">
        <v>169</v>
      </c>
    </row>
    <row r="32" spans="2:4" s="93" customFormat="1" ht="17.25" customHeight="1">
      <c r="B32" s="121"/>
      <c r="C32" s="77">
        <v>5</v>
      </c>
      <c r="D32" s="124" t="s">
        <v>170</v>
      </c>
    </row>
    <row r="33" spans="2:4" s="93" customFormat="1" ht="17.25" customHeight="1">
      <c r="B33" s="121"/>
      <c r="C33" s="135"/>
      <c r="D33" s="136"/>
    </row>
    <row r="34" spans="2:6" s="93" customFormat="1" ht="17.25" customHeight="1">
      <c r="B34" s="121" t="s">
        <v>177</v>
      </c>
      <c r="C34" s="121"/>
      <c r="D34" s="121"/>
      <c r="E34" s="127"/>
      <c r="F34" s="127"/>
    </row>
    <row r="35" spans="2:6" s="93" customFormat="1" ht="17.25" customHeight="1">
      <c r="B35" s="121" t="s">
        <v>171</v>
      </c>
      <c r="C35" s="121"/>
      <c r="D35" s="121"/>
      <c r="E35" s="127"/>
      <c r="F35" s="127"/>
    </row>
    <row r="36" spans="2:25" s="93" customFormat="1" ht="17.25" customHeight="1">
      <c r="B36" s="121"/>
      <c r="C36" s="121"/>
      <c r="D36" s="121"/>
      <c r="E36" s="127"/>
      <c r="F36" s="127"/>
      <c r="G36" s="126"/>
      <c r="H36" s="126"/>
      <c r="J36" s="126"/>
      <c r="K36" s="126"/>
      <c r="L36" s="126"/>
      <c r="M36" s="126"/>
      <c r="N36" s="126"/>
      <c r="O36" s="126"/>
      <c r="R36" s="126"/>
      <c r="S36" s="126"/>
      <c r="T36" s="126"/>
      <c r="W36" s="126"/>
      <c r="X36" s="126"/>
      <c r="Y36" s="126"/>
    </row>
    <row r="37" spans="2:25" s="93" customFormat="1" ht="17.25" customHeight="1">
      <c r="B37" s="121"/>
      <c r="C37" s="77" t="s">
        <v>7</v>
      </c>
      <c r="D37" s="77" t="s">
        <v>8</v>
      </c>
      <c r="E37" s="127"/>
      <c r="F37" s="127"/>
      <c r="G37" s="126"/>
      <c r="H37" s="126"/>
      <c r="J37" s="126"/>
      <c r="K37" s="126"/>
      <c r="L37" s="126"/>
      <c r="M37" s="126"/>
      <c r="N37" s="126"/>
      <c r="O37" s="126"/>
      <c r="R37" s="126"/>
      <c r="S37" s="126"/>
      <c r="T37" s="126"/>
      <c r="W37" s="126"/>
      <c r="X37" s="126"/>
      <c r="Y37" s="126"/>
    </row>
    <row r="38" spans="2:25" s="93" customFormat="1" ht="17.25" customHeight="1">
      <c r="B38" s="121"/>
      <c r="C38" s="77" t="s">
        <v>9</v>
      </c>
      <c r="D38" s="124" t="s">
        <v>172</v>
      </c>
      <c r="E38" s="127"/>
      <c r="F38" s="127"/>
      <c r="G38" s="126"/>
      <c r="H38" s="126"/>
      <c r="J38" s="126"/>
      <c r="K38" s="126"/>
      <c r="L38" s="126"/>
      <c r="M38" s="126"/>
      <c r="N38" s="126"/>
      <c r="O38" s="126"/>
      <c r="R38" s="126"/>
      <c r="S38" s="126"/>
      <c r="T38" s="126"/>
      <c r="W38" s="126"/>
      <c r="X38" s="126"/>
      <c r="Y38" s="126"/>
    </row>
    <row r="39" spans="2:25" s="93" customFormat="1" ht="17.25" customHeight="1">
      <c r="B39" s="121"/>
      <c r="C39" s="77" t="s">
        <v>10</v>
      </c>
      <c r="D39" s="124" t="s">
        <v>173</v>
      </c>
      <c r="E39" s="127"/>
      <c r="F39" s="127"/>
      <c r="G39" s="126"/>
      <c r="H39" s="126"/>
      <c r="J39" s="126"/>
      <c r="K39" s="126"/>
      <c r="L39" s="126"/>
      <c r="M39" s="126"/>
      <c r="N39" s="126"/>
      <c r="O39" s="126"/>
      <c r="R39" s="126"/>
      <c r="S39" s="126"/>
      <c r="T39" s="126"/>
      <c r="W39" s="126"/>
      <c r="X39" s="126"/>
      <c r="Y39" s="126"/>
    </row>
    <row r="40" spans="2:25" s="93" customFormat="1" ht="17.25" customHeight="1">
      <c r="B40" s="121"/>
      <c r="C40" s="77" t="s">
        <v>11</v>
      </c>
      <c r="D40" s="124" t="s">
        <v>174</v>
      </c>
      <c r="E40" s="127"/>
      <c r="F40" s="127"/>
      <c r="G40" s="126"/>
      <c r="H40" s="126"/>
      <c r="J40" s="126"/>
      <c r="K40" s="126"/>
      <c r="L40" s="126"/>
      <c r="M40" s="126"/>
      <c r="N40" s="126"/>
      <c r="O40" s="126"/>
      <c r="R40" s="126"/>
      <c r="S40" s="126"/>
      <c r="T40" s="126"/>
      <c r="W40" s="126"/>
      <c r="X40" s="126"/>
      <c r="Y40" s="126"/>
    </row>
    <row r="41" spans="2:25" s="93" customFormat="1" ht="17.25" customHeight="1">
      <c r="B41" s="121"/>
      <c r="C41" s="77" t="s">
        <v>12</v>
      </c>
      <c r="D41" s="124" t="s">
        <v>219</v>
      </c>
      <c r="E41" s="127"/>
      <c r="F41" s="127"/>
      <c r="G41" s="126"/>
      <c r="H41" s="126"/>
      <c r="J41" s="126"/>
      <c r="K41" s="126"/>
      <c r="L41" s="126"/>
      <c r="M41" s="126"/>
      <c r="N41" s="126"/>
      <c r="O41" s="126"/>
      <c r="R41" s="126"/>
      <c r="S41" s="126"/>
      <c r="T41" s="126"/>
      <c r="W41" s="126"/>
      <c r="X41" s="126"/>
      <c r="Y41" s="126"/>
    </row>
    <row r="42" spans="2:25" s="93" customFormat="1" ht="17.25" customHeight="1">
      <c r="B42" s="121"/>
      <c r="C42" s="121"/>
      <c r="D42" s="121"/>
      <c r="E42" s="127"/>
      <c r="F42" s="127"/>
      <c r="G42" s="126"/>
      <c r="H42" s="126"/>
      <c r="J42" s="126"/>
      <c r="K42" s="126"/>
      <c r="L42" s="126"/>
      <c r="M42" s="126"/>
      <c r="N42" s="126"/>
      <c r="O42" s="126"/>
      <c r="R42" s="126"/>
      <c r="S42" s="126"/>
      <c r="T42" s="126"/>
      <c r="W42" s="126"/>
      <c r="X42" s="126"/>
      <c r="Y42" s="126"/>
    </row>
    <row r="43" spans="2:25" s="93" customFormat="1" ht="17.25" customHeight="1">
      <c r="B43" s="121"/>
      <c r="C43" s="125" t="s">
        <v>13</v>
      </c>
      <c r="D43" s="121"/>
      <c r="E43" s="127"/>
      <c r="F43" s="127"/>
      <c r="G43" s="126"/>
      <c r="H43" s="126"/>
      <c r="J43" s="126"/>
      <c r="K43" s="126"/>
      <c r="L43" s="126"/>
      <c r="M43" s="126"/>
      <c r="N43" s="126"/>
      <c r="O43" s="126"/>
      <c r="R43" s="126"/>
      <c r="S43" s="126"/>
      <c r="T43" s="126"/>
      <c r="W43" s="126"/>
      <c r="X43" s="126"/>
      <c r="Y43" s="126"/>
    </row>
    <row r="44" spans="2:25" s="93" customFormat="1" ht="17.25" customHeight="1">
      <c r="B44" s="127"/>
      <c r="C44" s="121" t="s">
        <v>175</v>
      </c>
      <c r="D44" s="127"/>
      <c r="E44" s="127"/>
      <c r="F44" s="125"/>
      <c r="G44" s="126"/>
      <c r="H44" s="126"/>
      <c r="J44" s="126"/>
      <c r="K44" s="126"/>
      <c r="L44" s="126"/>
      <c r="M44" s="126"/>
      <c r="N44" s="126"/>
      <c r="O44" s="126"/>
      <c r="R44" s="126"/>
      <c r="S44" s="126"/>
      <c r="T44" s="126"/>
      <c r="W44" s="126"/>
      <c r="X44" s="126"/>
      <c r="Y44" s="126"/>
    </row>
    <row r="45" spans="2:25" s="93" customFormat="1" ht="17.25" customHeight="1">
      <c r="B45" s="127"/>
      <c r="C45" s="121" t="s">
        <v>220</v>
      </c>
      <c r="D45" s="127"/>
      <c r="E45" s="127"/>
      <c r="F45" s="121"/>
      <c r="G45" s="126"/>
      <c r="H45" s="126"/>
      <c r="J45" s="126"/>
      <c r="K45" s="126"/>
      <c r="L45" s="126"/>
      <c r="M45" s="126"/>
      <c r="N45" s="126"/>
      <c r="O45" s="126"/>
      <c r="R45" s="126"/>
      <c r="S45" s="126"/>
      <c r="T45" s="126"/>
      <c r="W45" s="126"/>
      <c r="X45" s="126"/>
      <c r="Y45" s="126"/>
    </row>
    <row r="46" spans="2:25" s="93" customFormat="1" ht="17.25" customHeight="1">
      <c r="B46" s="121"/>
      <c r="C46" s="121"/>
      <c r="D46" s="121"/>
      <c r="E46" s="125"/>
      <c r="F46" s="126"/>
      <c r="G46" s="126"/>
      <c r="H46" s="126"/>
      <c r="J46" s="126"/>
      <c r="K46" s="126"/>
      <c r="L46" s="126"/>
      <c r="M46" s="126"/>
      <c r="N46" s="126"/>
      <c r="O46" s="126"/>
      <c r="R46" s="126"/>
      <c r="S46" s="126"/>
      <c r="T46" s="126"/>
      <c r="W46" s="126"/>
      <c r="X46" s="126"/>
      <c r="Y46" s="126"/>
    </row>
    <row r="47" spans="2:4" s="93" customFormat="1" ht="17.25" customHeight="1">
      <c r="B47" s="121" t="s">
        <v>180</v>
      </c>
      <c r="C47" s="121"/>
      <c r="D47" s="121"/>
    </row>
    <row r="48" spans="2:45" s="93" customFormat="1" ht="17.25" customHeight="1">
      <c r="B48" s="121" t="s">
        <v>178</v>
      </c>
      <c r="C48" s="121"/>
      <c r="D48" s="121"/>
      <c r="AH48" s="56"/>
      <c r="AI48" s="56"/>
      <c r="AJ48" s="56"/>
      <c r="AK48" s="56"/>
      <c r="AL48" s="56"/>
      <c r="AM48" s="56"/>
      <c r="AN48" s="56"/>
      <c r="AO48" s="56"/>
      <c r="AP48" s="56"/>
      <c r="AQ48" s="56"/>
      <c r="AR48" s="56"/>
      <c r="AS48" s="56"/>
    </row>
    <row r="49" spans="2:51" s="93" customFormat="1" ht="17.25" customHeight="1">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93" customFormat="1" ht="17.25" customHeight="1">
      <c r="F50" s="56"/>
    </row>
    <row r="51" spans="2:3" s="93" customFormat="1" ht="17.25" customHeight="1">
      <c r="B51" s="121" t="s">
        <v>182</v>
      </c>
      <c r="C51" s="121"/>
    </row>
    <row r="52" spans="2:3" s="93" customFormat="1" ht="17.25" customHeight="1">
      <c r="B52" s="121"/>
      <c r="C52" s="121"/>
    </row>
    <row r="53" spans="2:3" s="93" customFormat="1" ht="17.25" customHeight="1">
      <c r="B53" s="121" t="s">
        <v>183</v>
      </c>
      <c r="C53" s="121"/>
    </row>
    <row r="54" spans="2:3" s="93" customFormat="1" ht="17.25" customHeight="1">
      <c r="B54" s="121" t="s">
        <v>181</v>
      </c>
      <c r="C54" s="121"/>
    </row>
    <row r="55" spans="2:3" s="93" customFormat="1" ht="17.25" customHeight="1">
      <c r="B55" s="121"/>
      <c r="C55" s="121"/>
    </row>
    <row r="56" spans="2:3" s="93" customFormat="1" ht="17.25" customHeight="1">
      <c r="B56" s="121" t="s">
        <v>185</v>
      </c>
      <c r="C56" s="121"/>
    </row>
    <row r="57" spans="2:3" s="93" customFormat="1" ht="17.25" customHeight="1">
      <c r="B57" s="121" t="s">
        <v>184</v>
      </c>
      <c r="C57" s="121"/>
    </row>
    <row r="58" spans="2:3" s="93" customFormat="1" ht="17.25" customHeight="1">
      <c r="B58" s="121"/>
      <c r="C58" s="121"/>
    </row>
    <row r="59" spans="2:4" s="93" customFormat="1" ht="17.25" customHeight="1">
      <c r="B59" s="121" t="s">
        <v>186</v>
      </c>
      <c r="C59" s="121"/>
      <c r="D59" s="121"/>
    </row>
    <row r="60" spans="2:4" s="93" customFormat="1" ht="17.25" customHeight="1">
      <c r="B60" s="121"/>
      <c r="C60" s="121"/>
      <c r="D60" s="121"/>
    </row>
    <row r="61" spans="2:4" s="93" customFormat="1" ht="17.25" customHeight="1">
      <c r="B61" s="127" t="s">
        <v>188</v>
      </c>
      <c r="C61" s="127"/>
      <c r="D61" s="121"/>
    </row>
    <row r="62" spans="2:4" s="93" customFormat="1" ht="17.25" customHeight="1">
      <c r="B62" s="127" t="s">
        <v>187</v>
      </c>
      <c r="C62" s="127"/>
      <c r="D62" s="121"/>
    </row>
    <row r="63" s="93" customFormat="1" ht="17.25" customHeight="1"/>
    <row r="64" spans="2:50" s="93" customFormat="1" ht="17.25" customHeight="1">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5:50" s="93" customFormat="1" ht="17.25" customHeight="1">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50" s="93" customFormat="1" ht="17.25" customHeight="1">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5:54" s="93" customFormat="1" ht="17.25" customHeight="1">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54" s="93" customFormat="1" ht="17.25" customHeight="1">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5:54" s="93" customFormat="1" ht="17.25" customHeight="1">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c r="B70" s="93" t="s">
        <v>192</v>
      </c>
      <c r="BL70" s="131"/>
      <c r="BM70" s="132"/>
      <c r="BN70" s="131"/>
      <c r="BO70" s="131"/>
      <c r="BP70" s="131"/>
      <c r="BQ70" s="133"/>
      <c r="BR70" s="134"/>
      <c r="BS70" s="134"/>
    </row>
    <row r="71" spans="5:50" s="93" customFormat="1" ht="17.25" customHeight="1">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54" s="93" customFormat="1" ht="17.25" customHeight="1">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5:54" s="93" customFormat="1" ht="17.25" customHeight="1">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50" s="93" customFormat="1" ht="17.25" customHeight="1">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ht="17.25" customHeight="1"/>
    <row r="76" ht="17.25" customHeight="1">
      <c r="B76" s="93" t="s">
        <v>227</v>
      </c>
    </row>
    <row r="77" ht="17.25" customHeight="1"/>
    <row r="78" ht="17.25" customHeight="1"/>
  </sheetData>
  <mergeCells count="1">
    <mergeCell ref="F4:K5"/>
  </mergeCells>
  <printOptions/>
  <pageMargins left="0.7086614173228347" right="0.7086614173228347" top="0.7480314960629921" bottom="0.7480314960629921" header="0.31496062992125984" footer="0.31496062992125984"/>
  <pageSetup fitToHeight="1" fitToWidth="1"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topLeftCell="A1">
      <selection activeCell="C40" sqref="C40"/>
    </sheetView>
  </sheetViews>
  <sheetFormatPr defaultColWidth="9.140625" defaultRowHeight="15"/>
  <cols>
    <col min="1" max="1" width="1.7109375" style="46" customWidth="1"/>
    <col min="2" max="2" width="9.00390625" style="46" customWidth="1"/>
    <col min="3" max="12" width="40.57421875" style="46" customWidth="1"/>
    <col min="13" max="16384" width="9.00390625" style="46" customWidth="1"/>
  </cols>
  <sheetData>
    <row r="1" spans="1:4" ht="15">
      <c r="A1" s="55"/>
      <c r="B1" s="56" t="s">
        <v>108</v>
      </c>
      <c r="C1" s="56"/>
      <c r="D1" s="56"/>
    </row>
    <row r="2" spans="1:4" ht="15">
      <c r="A2" s="55"/>
      <c r="B2" s="56"/>
      <c r="C2" s="56"/>
      <c r="D2" s="56"/>
    </row>
    <row r="3" spans="1:4" ht="15">
      <c r="A3" s="55"/>
      <c r="B3" s="77" t="s">
        <v>124</v>
      </c>
      <c r="C3" s="77" t="s">
        <v>125</v>
      </c>
      <c r="D3" s="56"/>
    </row>
    <row r="4" spans="1:4" ht="15">
      <c r="A4" s="55"/>
      <c r="B4" s="76">
        <v>1</v>
      </c>
      <c r="C4" s="76" t="s">
        <v>127</v>
      </c>
      <c r="D4" s="56"/>
    </row>
    <row r="5" spans="1:3" ht="15">
      <c r="A5" s="55"/>
      <c r="B5" s="76">
        <v>2</v>
      </c>
      <c r="C5" s="76"/>
    </row>
    <row r="6" spans="1:4" ht="15">
      <c r="A6" s="55"/>
      <c r="B6" s="76">
        <v>3</v>
      </c>
      <c r="C6" s="76"/>
      <c r="D6" s="56"/>
    </row>
    <row r="7" spans="1:4" ht="15">
      <c r="A7" s="55"/>
      <c r="B7" s="76">
        <v>4</v>
      </c>
      <c r="C7" s="76"/>
      <c r="D7" s="56"/>
    </row>
    <row r="8" spans="1:4" ht="15">
      <c r="A8" s="55"/>
      <c r="B8" s="76">
        <v>5</v>
      </c>
      <c r="C8" s="76"/>
      <c r="D8" s="56"/>
    </row>
    <row r="9" spans="1:4" ht="15">
      <c r="A9" s="55"/>
      <c r="B9" s="56"/>
      <c r="C9" s="56"/>
      <c r="D9" s="56"/>
    </row>
    <row r="10" spans="1:4" ht="15">
      <c r="A10" s="55"/>
      <c r="B10" s="56" t="s">
        <v>126</v>
      </c>
      <c r="C10" s="56"/>
      <c r="D10" s="56"/>
    </row>
    <row r="11" spans="1:4" ht="19.5" thickBot="1">
      <c r="A11" s="55"/>
      <c r="B11" s="56"/>
      <c r="C11" s="56"/>
      <c r="D11" s="56"/>
    </row>
    <row r="12" spans="1:12" ht="19.5" thickBot="1">
      <c r="A12" s="55"/>
      <c r="B12" s="57" t="s">
        <v>114</v>
      </c>
      <c r="C12" s="58" t="s">
        <v>4</v>
      </c>
      <c r="D12" s="59" t="s">
        <v>74</v>
      </c>
      <c r="E12" s="59" t="s">
        <v>5</v>
      </c>
      <c r="F12" s="59" t="s">
        <v>76</v>
      </c>
      <c r="G12" s="60" t="s">
        <v>77</v>
      </c>
      <c r="H12" s="61"/>
      <c r="I12" s="61"/>
      <c r="J12" s="61"/>
      <c r="K12" s="61"/>
      <c r="L12" s="62"/>
    </row>
    <row r="13" spans="1:12" ht="15">
      <c r="A13" s="55"/>
      <c r="B13" s="430" t="s">
        <v>115</v>
      </c>
      <c r="C13" s="63" t="s">
        <v>29</v>
      </c>
      <c r="D13" s="64" t="s">
        <v>197</v>
      </c>
      <c r="E13" s="64" t="s">
        <v>110</v>
      </c>
      <c r="F13" s="64" t="s">
        <v>32</v>
      </c>
      <c r="G13" s="65" t="s">
        <v>26</v>
      </c>
      <c r="H13" s="66"/>
      <c r="I13" s="66"/>
      <c r="J13" s="66"/>
      <c r="K13" s="66"/>
      <c r="L13" s="67"/>
    </row>
    <row r="14" spans="2:12" ht="15">
      <c r="B14" s="431"/>
      <c r="C14" s="68"/>
      <c r="D14" s="69" t="s">
        <v>196</v>
      </c>
      <c r="E14" s="69" t="s">
        <v>111</v>
      </c>
      <c r="F14" s="69" t="s">
        <v>29</v>
      </c>
      <c r="G14" s="70" t="s">
        <v>27</v>
      </c>
      <c r="H14" s="54"/>
      <c r="I14" s="54"/>
      <c r="J14" s="54"/>
      <c r="K14" s="54"/>
      <c r="L14" s="71"/>
    </row>
    <row r="15" spans="2:12" ht="15">
      <c r="B15" s="431"/>
      <c r="C15" s="68"/>
      <c r="D15" s="69" t="s">
        <v>198</v>
      </c>
      <c r="E15" s="69"/>
      <c r="F15" s="69"/>
      <c r="G15" s="70" t="s">
        <v>28</v>
      </c>
      <c r="H15" s="54"/>
      <c r="I15" s="54"/>
      <c r="J15" s="54"/>
      <c r="K15" s="54"/>
      <c r="L15" s="71"/>
    </row>
    <row r="16" spans="2:12" ht="15">
      <c r="B16" s="431"/>
      <c r="C16" s="68"/>
      <c r="D16" s="54"/>
      <c r="E16" s="69"/>
      <c r="F16" s="69"/>
      <c r="G16" s="70" t="s">
        <v>14</v>
      </c>
      <c r="H16" s="54"/>
      <c r="I16" s="54"/>
      <c r="J16" s="54"/>
      <c r="K16" s="54"/>
      <c r="L16" s="71"/>
    </row>
    <row r="17" spans="2:12" ht="15">
      <c r="B17" s="431"/>
      <c r="C17" s="68"/>
      <c r="D17" s="54"/>
      <c r="E17" s="69"/>
      <c r="F17" s="69"/>
      <c r="G17" s="70" t="s">
        <v>6</v>
      </c>
      <c r="H17" s="54"/>
      <c r="I17" s="54"/>
      <c r="J17" s="54"/>
      <c r="K17" s="54"/>
      <c r="L17" s="71"/>
    </row>
    <row r="18" spans="2:12" ht="15">
      <c r="B18" s="431"/>
      <c r="C18" s="68"/>
      <c r="D18" s="54"/>
      <c r="E18" s="69"/>
      <c r="F18" s="69"/>
      <c r="G18" s="70" t="s">
        <v>112</v>
      </c>
      <c r="H18" s="54"/>
      <c r="I18" s="54"/>
      <c r="J18" s="54"/>
      <c r="K18" s="54"/>
      <c r="L18" s="71"/>
    </row>
    <row r="19" spans="2:12" ht="15">
      <c r="B19" s="431"/>
      <c r="C19" s="68"/>
      <c r="D19" s="54"/>
      <c r="E19" s="69"/>
      <c r="F19" s="69"/>
      <c r="G19" s="70" t="s">
        <v>113</v>
      </c>
      <c r="H19" s="54"/>
      <c r="I19" s="54"/>
      <c r="J19" s="54"/>
      <c r="K19" s="54"/>
      <c r="L19" s="71"/>
    </row>
    <row r="20" spans="2:12" ht="15">
      <c r="B20" s="431"/>
      <c r="C20" s="68"/>
      <c r="D20" s="54"/>
      <c r="E20" s="69"/>
      <c r="F20" s="69"/>
      <c r="G20" s="70" t="s">
        <v>30</v>
      </c>
      <c r="H20" s="54"/>
      <c r="I20" s="54"/>
      <c r="J20" s="54"/>
      <c r="K20" s="54"/>
      <c r="L20" s="71"/>
    </row>
    <row r="21" spans="2:12" ht="15">
      <c r="B21" s="431"/>
      <c r="C21" s="68"/>
      <c r="D21" s="54"/>
      <c r="E21" s="69"/>
      <c r="F21" s="69"/>
      <c r="G21" s="70" t="s">
        <v>31</v>
      </c>
      <c r="H21" s="54"/>
      <c r="I21" s="54"/>
      <c r="J21" s="54"/>
      <c r="K21" s="54"/>
      <c r="L21" s="71"/>
    </row>
    <row r="22" spans="2:12" ht="15">
      <c r="B22" s="431"/>
      <c r="C22" s="68"/>
      <c r="D22" s="54"/>
      <c r="E22" s="69"/>
      <c r="F22" s="69"/>
      <c r="G22" s="69"/>
      <c r="H22" s="54"/>
      <c r="I22" s="54"/>
      <c r="J22" s="54"/>
      <c r="K22" s="54"/>
      <c r="L22" s="71"/>
    </row>
    <row r="23" spans="2:12" ht="15">
      <c r="B23" s="431"/>
      <c r="C23" s="72"/>
      <c r="D23" s="54"/>
      <c r="E23" s="54"/>
      <c r="F23" s="54"/>
      <c r="G23" s="54"/>
      <c r="H23" s="54"/>
      <c r="I23" s="54"/>
      <c r="J23" s="54"/>
      <c r="K23" s="54"/>
      <c r="L23" s="71"/>
    </row>
    <row r="24" spans="2:12" ht="15">
      <c r="B24" s="431"/>
      <c r="C24" s="72"/>
      <c r="D24" s="54"/>
      <c r="E24" s="54"/>
      <c r="F24" s="54"/>
      <c r="G24" s="54"/>
      <c r="H24" s="54"/>
      <c r="I24" s="54"/>
      <c r="J24" s="54"/>
      <c r="K24" s="54"/>
      <c r="L24" s="71"/>
    </row>
    <row r="25" spans="2:12" ht="19.5" thickBot="1">
      <c r="B25" s="432"/>
      <c r="C25" s="73"/>
      <c r="D25" s="74"/>
      <c r="E25" s="74"/>
      <c r="F25" s="74"/>
      <c r="G25" s="74"/>
      <c r="H25" s="74"/>
      <c r="I25" s="74"/>
      <c r="J25" s="74"/>
      <c r="K25" s="74"/>
      <c r="L25" s="75"/>
    </row>
    <row r="28" ht="15">
      <c r="C28" s="46" t="s">
        <v>233</v>
      </c>
    </row>
    <row r="29" ht="15">
      <c r="C29" s="46" t="s">
        <v>116</v>
      </c>
    </row>
    <row r="30" ht="15">
      <c r="C30" s="46" t="s">
        <v>128</v>
      </c>
    </row>
    <row r="31" ht="15">
      <c r="C31" s="46" t="s">
        <v>129</v>
      </c>
    </row>
    <row r="32" ht="15">
      <c r="C32" s="46" t="s">
        <v>130</v>
      </c>
    </row>
    <row r="33" ht="15">
      <c r="C33" s="46" t="s">
        <v>131</v>
      </c>
    </row>
    <row r="34" ht="15">
      <c r="C34" s="46" t="s">
        <v>132</v>
      </c>
    </row>
    <row r="35" ht="15">
      <c r="C35" s="46" t="s">
        <v>217</v>
      </c>
    </row>
    <row r="36" ht="15">
      <c r="C36" s="46" t="s">
        <v>117</v>
      </c>
    </row>
    <row r="37" ht="15">
      <c r="C37" s="46" t="s">
        <v>118</v>
      </c>
    </row>
    <row r="39" ht="15">
      <c r="C39" s="46" t="s">
        <v>234</v>
      </c>
    </row>
    <row r="40" ht="15">
      <c r="C40" s="46" t="s">
        <v>119</v>
      </c>
    </row>
    <row r="41" ht="15">
      <c r="C41" s="46" t="s">
        <v>120</v>
      </c>
    </row>
    <row r="42" ht="15">
      <c r="C42" s="46" t="s">
        <v>121</v>
      </c>
    </row>
    <row r="43" ht="15">
      <c r="C43" s="46" t="s">
        <v>122</v>
      </c>
    </row>
    <row r="44" ht="15">
      <c r="C44" s="46" t="s">
        <v>123</v>
      </c>
    </row>
  </sheetData>
  <mergeCells count="1">
    <mergeCell ref="B13:B25"/>
  </mergeCells>
  <printOptions/>
  <pageMargins left="0.7086614173228347" right="0.7086614173228347" top="0.7480314960629921" bottom="0.7480314960629921" header="0.31496062992125984" footer="0.3149606299212598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